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900" windowWidth="14880" windowHeight="7215" tabRatio="871" activeTab="3"/>
  </bookViews>
  <sheets>
    <sheet name="Resumen" sheetId="41" r:id="rId1"/>
    <sheet name="INFORMECONDOMINO" sheetId="23" r:id="rId2"/>
    <sheet name="CXC" sheetId="12" r:id="rId3"/>
    <sheet name="Estado Resultados" sheetId="55" r:id="rId4"/>
    <sheet name="Balance" sheetId="56" r:id="rId5"/>
    <sheet name="ConScotia¢" sheetId="51" r:id="rId6"/>
    <sheet name="Cons Scotia$" sheetId="52" r:id="rId7"/>
    <sheet name="ConsBac¢" sheetId="53" r:id="rId8"/>
    <sheet name="ConsBac$" sheetId="54" r:id="rId9"/>
  </sheets>
  <definedNames>
    <definedName name="A_impresión_IM" localSheetId="1">#REF!</definedName>
    <definedName name="A_impresión_IM">#REF!</definedName>
    <definedName name="_xlnm.Print_Area" localSheetId="2">CXC!$A$1:$F$25</definedName>
    <definedName name="_xlnm.Print_Area" localSheetId="1">INFORMECONDOMINO!$A$1:$H$85</definedName>
    <definedName name="_xlnm.Print_Titles" localSheetId="4">Balance!$A:$F,Balance!$1:$1</definedName>
    <definedName name="_xlnm.Print_Titles" localSheetId="6">'Cons Scotia$'!$A:$A,'Cons Scotia$'!$1:$1</definedName>
    <definedName name="_xlnm.Print_Titles" localSheetId="8">'ConsBac$'!$A:$A,'ConsBac$'!$1:$1</definedName>
    <definedName name="_xlnm.Print_Titles" localSheetId="7">'ConsBac¢'!$A:$A,'ConsBac¢'!$1:$1</definedName>
    <definedName name="_xlnm.Print_Titles" localSheetId="5">'ConScotia¢'!$A:$A,'ConScotia¢'!$1:$1</definedName>
    <definedName name="_xlnm.Print_Titles" localSheetId="2">CXC!$A:$A,CXC!$1:$1</definedName>
    <definedName name="_xlnm.Print_Titles" localSheetId="3">'Estado Resultados'!$A:$G,'Estado Resultados'!$1:$1</definedName>
    <definedName name="_xlnm.Print_Titles" localSheetId="1">INFORMECONDOMINO!$1:$5</definedName>
  </definedNames>
  <calcPr calcId="145621"/>
</workbook>
</file>

<file path=xl/calcChain.xml><?xml version="1.0" encoding="utf-8"?>
<calcChain xmlns="http://schemas.openxmlformats.org/spreadsheetml/2006/main">
  <c r="D17" i="41" l="1"/>
  <c r="D11" i="41"/>
  <c r="D10" i="41"/>
  <c r="D5" i="41"/>
  <c r="G30" i="56"/>
  <c r="H30" i="56"/>
  <c r="H31" i="56" s="1"/>
  <c r="H29" i="56"/>
  <c r="H28" i="56"/>
  <c r="H15" i="56"/>
  <c r="H16" i="56" s="1"/>
  <c r="H33" i="56"/>
  <c r="H34" i="56"/>
  <c r="H35" i="56" s="1"/>
  <c r="G34" i="56"/>
  <c r="G35" i="56" s="1"/>
  <c r="H25" i="56"/>
  <c r="G25" i="56"/>
  <c r="H19" i="56"/>
  <c r="G19" i="56"/>
  <c r="G16" i="56"/>
  <c r="H12" i="56"/>
  <c r="G12" i="56"/>
  <c r="H8" i="56"/>
  <c r="G8" i="56"/>
  <c r="E74" i="23"/>
  <c r="B5" i="12"/>
  <c r="F5" i="12" s="1"/>
  <c r="F8" i="12" s="1"/>
  <c r="F25" i="12" s="1"/>
  <c r="F23" i="12"/>
  <c r="E8" i="12"/>
  <c r="D8" i="12"/>
  <c r="C8" i="12"/>
  <c r="F7" i="12"/>
  <c r="F6" i="12"/>
  <c r="F4" i="12"/>
  <c r="F3" i="12"/>
  <c r="F2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I43" i="55"/>
  <c r="H43" i="55"/>
  <c r="J42" i="55"/>
  <c r="J41" i="55"/>
  <c r="I38" i="55"/>
  <c r="H38" i="55"/>
  <c r="J37" i="55"/>
  <c r="J36" i="55"/>
  <c r="J35" i="55"/>
  <c r="J34" i="55"/>
  <c r="I29" i="55"/>
  <c r="H29" i="55"/>
  <c r="J28" i="55"/>
  <c r="J27" i="55"/>
  <c r="J26" i="55"/>
  <c r="J25" i="55"/>
  <c r="J22" i="55"/>
  <c r="I21" i="55"/>
  <c r="H21" i="55"/>
  <c r="J20" i="55"/>
  <c r="J19" i="55"/>
  <c r="J18" i="55"/>
  <c r="J16" i="55"/>
  <c r="I15" i="55"/>
  <c r="H15" i="55"/>
  <c r="J14" i="55"/>
  <c r="J13" i="55"/>
  <c r="J12" i="55"/>
  <c r="J10" i="55"/>
  <c r="J9" i="55"/>
  <c r="J8" i="55"/>
  <c r="I5" i="55"/>
  <c r="H5" i="55"/>
  <c r="J4" i="55"/>
  <c r="H11" i="54"/>
  <c r="H14" i="54" s="1"/>
  <c r="G11" i="54"/>
  <c r="H10" i="54"/>
  <c r="H7" i="54"/>
  <c r="G7" i="54"/>
  <c r="I5" i="54"/>
  <c r="I6" i="54" s="1"/>
  <c r="I7" i="54" s="1"/>
  <c r="H22" i="53"/>
  <c r="H23" i="53" s="1"/>
  <c r="G23" i="53"/>
  <c r="I18" i="53"/>
  <c r="H18" i="53"/>
  <c r="G18" i="53"/>
  <c r="I15" i="52"/>
  <c r="J8" i="52"/>
  <c r="I8" i="52"/>
  <c r="H8" i="52"/>
  <c r="H12" i="52"/>
  <c r="I11" i="52"/>
  <c r="I12" i="52" s="1"/>
  <c r="J5" i="52"/>
  <c r="J6" i="52" s="1"/>
  <c r="J7" i="52" s="1"/>
  <c r="G30" i="51"/>
  <c r="I26" i="51"/>
  <c r="H29" i="51" s="1"/>
  <c r="H30" i="51" s="1"/>
  <c r="H26" i="51"/>
  <c r="G26" i="51"/>
  <c r="G31" i="56" l="1"/>
  <c r="G36" i="56" s="1"/>
  <c r="G38" i="56" s="1"/>
  <c r="H13" i="56"/>
  <c r="H20" i="56" s="1"/>
  <c r="H36" i="56"/>
  <c r="H38" i="56" s="1"/>
  <c r="G13" i="56"/>
  <c r="G20" i="56" s="1"/>
  <c r="B8" i="12"/>
  <c r="J29" i="55"/>
  <c r="J38" i="55"/>
  <c r="H23" i="55"/>
  <c r="H30" i="55" s="1"/>
  <c r="H31" i="55" s="1"/>
  <c r="H44" i="55" s="1"/>
  <c r="J21" i="55"/>
  <c r="J43" i="55"/>
  <c r="J15" i="55"/>
  <c r="J5" i="55"/>
  <c r="I23" i="55"/>
  <c r="I30" i="55" s="1"/>
  <c r="I31" i="55" s="1"/>
  <c r="I44" i="55" s="1"/>
  <c r="J23" i="55" l="1"/>
  <c r="J30" i="55"/>
  <c r="G61" i="23"/>
  <c r="G44" i="23"/>
  <c r="G40" i="23"/>
  <c r="J31" i="55" l="1"/>
  <c r="J44" i="55"/>
  <c r="B23" i="12"/>
  <c r="F24" i="12"/>
  <c r="C23" i="12"/>
  <c r="D23" i="12"/>
  <c r="E23" i="12"/>
  <c r="D79" i="23" l="1"/>
  <c r="D4" i="41" s="1"/>
  <c r="D80" i="23" l="1"/>
  <c r="D9" i="41" l="1"/>
  <c r="D12" i="41" s="1"/>
  <c r="G46" i="23" l="1"/>
  <c r="G48" i="23" s="1"/>
  <c r="G63" i="23" l="1"/>
  <c r="D3" i="41" l="1"/>
  <c r="D6" i="41" l="1"/>
  <c r="D15" i="41" s="1"/>
  <c r="E81" i="23"/>
</calcChain>
</file>

<file path=xl/sharedStrings.xml><?xml version="1.0" encoding="utf-8"?>
<sst xmlns="http://schemas.openxmlformats.org/spreadsheetml/2006/main" count="504" uniqueCount="257">
  <si>
    <t>Otras Cuentas Por Cobrar</t>
  </si>
  <si>
    <t>Total Accounts Payable</t>
  </si>
  <si>
    <t>TOTAL</t>
  </si>
  <si>
    <t>Total Expense</t>
  </si>
  <si>
    <t xml:space="preserve"> </t>
  </si>
  <si>
    <t xml:space="preserve">A C T I V O S </t>
  </si>
  <si>
    <t xml:space="preserve">PASIVOS </t>
  </si>
  <si>
    <t xml:space="preserve">Total  Pasivos </t>
  </si>
  <si>
    <t>TOTAL PASIVOS Y PATRIMONIO</t>
  </si>
  <si>
    <t>1 - 30</t>
  </si>
  <si>
    <t>31 - 60</t>
  </si>
  <si>
    <t>61 - 90</t>
  </si>
  <si>
    <t>&gt; 90</t>
  </si>
  <si>
    <t xml:space="preserve">TOTAL CUENTAS POR COBRAR </t>
  </si>
  <si>
    <t xml:space="preserve">         MOVIMIENTO CAJA Y BANCOS</t>
  </si>
  <si>
    <t>MOVIMIENTOS</t>
  </si>
  <si>
    <t>Concepto</t>
  </si>
  <si>
    <t>Parcial ¢</t>
  </si>
  <si>
    <t>TOTALES ¢</t>
  </si>
  <si>
    <t>¢</t>
  </si>
  <si>
    <t>MAS:          ENTRADAS/INGRESOS</t>
  </si>
  <si>
    <t>OTRAS ENTRADAS/INGRESOS</t>
  </si>
  <si>
    <t>TOTAL DE INGRESOS DEL MES</t>
  </si>
  <si>
    <t>TOTAL SALDO BANCOS MAS ENTRADAS</t>
  </si>
  <si>
    <t>SALIDAS</t>
  </si>
  <si>
    <t>TOTAL SALIDAS DEL MES</t>
  </si>
  <si>
    <t>CUENTAS POR COBRAR</t>
  </si>
  <si>
    <t xml:space="preserve">Administrado por </t>
  </si>
  <si>
    <t xml:space="preserve">Urbano Inmobiliaria </t>
  </si>
  <si>
    <t>Menos Anticipos y No Identificados</t>
  </si>
  <si>
    <t xml:space="preserve">Cuentas por Cobrar Condominos </t>
  </si>
  <si>
    <t>CUENTAS POR PAGAR</t>
  </si>
  <si>
    <t>Type</t>
  </si>
  <si>
    <t>Date</t>
  </si>
  <si>
    <t>Num</t>
  </si>
  <si>
    <t>Memo</t>
  </si>
  <si>
    <t>Name</t>
  </si>
  <si>
    <t>Debit</t>
  </si>
  <si>
    <t>Credit</t>
  </si>
  <si>
    <t>Balance</t>
  </si>
  <si>
    <t>Cuentas Por Cobrar Condominos</t>
  </si>
  <si>
    <t>Sub Total Disponible</t>
  </si>
  <si>
    <t xml:space="preserve">Menos </t>
  </si>
  <si>
    <t>Total Obligaciones (Pasivos)</t>
  </si>
  <si>
    <t>Efectivo Disponible</t>
  </si>
  <si>
    <t xml:space="preserve">TOTAL CUENTAS POR  PAGAR </t>
  </si>
  <si>
    <t xml:space="preserve">Cuentas Por Pagar </t>
  </si>
  <si>
    <t xml:space="preserve">Otras Cuentas Por Cobrar </t>
  </si>
  <si>
    <t xml:space="preserve">Otras Cuentas por Pagar </t>
  </si>
  <si>
    <t>Anticipos Condominos /N I</t>
  </si>
  <si>
    <t>SALDO LIBROS</t>
  </si>
  <si>
    <t xml:space="preserve">DISPONIBLE - CXC </t>
  </si>
  <si>
    <t xml:space="preserve">T O T A L </t>
  </si>
  <si>
    <t>NI</t>
  </si>
  <si>
    <t>Intereses/ Dif. Cambiario</t>
  </si>
  <si>
    <t>Saldo  Caja y Bancos  Enero 31    de  2018</t>
  </si>
  <si>
    <t>ENERO  31  2018</t>
  </si>
  <si>
    <t>Disponible Bancos  Enero  31  de 2018</t>
  </si>
  <si>
    <t>Payment</t>
  </si>
  <si>
    <t>Check</t>
  </si>
  <si>
    <t>Deposit</t>
  </si>
  <si>
    <t>Bill Pmt -Check</t>
  </si>
  <si>
    <t>15/01/2018</t>
  </si>
  <si>
    <t>General Journal</t>
  </si>
  <si>
    <t>Urbano Inmobiliaria Limitada</t>
  </si>
  <si>
    <t>Honorarios administracion mes de Enero 2018</t>
  </si>
  <si>
    <t>Ricardo Moya Perez</t>
  </si>
  <si>
    <t>16/01/2018</t>
  </si>
  <si>
    <t>18/01/2018</t>
  </si>
  <si>
    <t>22/01/2018</t>
  </si>
  <si>
    <t>23/01/2018</t>
  </si>
  <si>
    <t>24/01/2018</t>
  </si>
  <si>
    <t>29/01/2018</t>
  </si>
  <si>
    <t>30/01/2018</t>
  </si>
  <si>
    <t>Telecentinel de Centroamerica S.A.</t>
  </si>
  <si>
    <t>31/01/2018</t>
  </si>
  <si>
    <t xml:space="preserve">Comisiones Bancarias </t>
  </si>
  <si>
    <t>SALDO BANCOS  DICIEMBRE   DE 2017</t>
  </si>
  <si>
    <t>01 · Bancos</t>
  </si>
  <si>
    <t>0103 · Banco Scotiabank</t>
  </si>
  <si>
    <t>014 · Cta. 13000215300 Colones</t>
  </si>
  <si>
    <t>3A</t>
  </si>
  <si>
    <t>DP8434873 FACT 2564 ENERO 2018</t>
  </si>
  <si>
    <t>5D</t>
  </si>
  <si>
    <t>DP15450420 FACT 2575 ENERO 2018</t>
  </si>
  <si>
    <t>4D</t>
  </si>
  <si>
    <t>DP20161951 FACT 2571 ENERO 2018</t>
  </si>
  <si>
    <t>2D</t>
  </si>
  <si>
    <t>DP10055890 FACT 2563 ENERO 2018</t>
  </si>
  <si>
    <t>6A Inmobiliaria XDC Vipo S.A.</t>
  </si>
  <si>
    <t>DP41673544 FACT 2576 ENERO 2018</t>
  </si>
  <si>
    <t>7D SOCIEDAD NICAPINOL S.A</t>
  </si>
  <si>
    <t>DP	376274883	FACT 2583 ENERO 2018</t>
  </si>
  <si>
    <t>1A</t>
  </si>
  <si>
    <t>DP376622402  DEPOSITO MANTENIMIENTO APARTA</t>
  </si>
  <si>
    <t>2C</t>
  </si>
  <si>
    <t>dp377431942</t>
  </si>
  <si>
    <t>7-B CECILIA COLLADO CARBONI</t>
  </si>
  <si>
    <t>dp377640178</t>
  </si>
  <si>
    <t>5B</t>
  </si>
  <si>
    <t>dp25533898</t>
  </si>
  <si>
    <t>2B</t>
  </si>
  <si>
    <t>DP378228562</t>
  </si>
  <si>
    <t>6C</t>
  </si>
  <si>
    <t>DP15483531</t>
  </si>
  <si>
    <t>1D</t>
  </si>
  <si>
    <t>DP25575605</t>
  </si>
  <si>
    <t>5A</t>
  </si>
  <si>
    <t>DP380100123</t>
  </si>
  <si>
    <t>DP 381566512</t>
  </si>
  <si>
    <t>DP15525330</t>
  </si>
  <si>
    <t>1C</t>
  </si>
  <si>
    <t>DP383683203</t>
  </si>
  <si>
    <t>1B</t>
  </si>
  <si>
    <t>DP86843618</t>
  </si>
  <si>
    <t>DP45040121</t>
  </si>
  <si>
    <t>6D</t>
  </si>
  <si>
    <t>DP86956858</t>
  </si>
  <si>
    <t>DP764890906 INTERESES</t>
  </si>
  <si>
    <t>Total 014 · Cta. 13000215300 Colones</t>
  </si>
  <si>
    <t>SALDO BANCOS</t>
  </si>
  <si>
    <t xml:space="preserve">SUMAS  IGUALES </t>
  </si>
  <si>
    <t xml:space="preserve">Elaborado por </t>
  </si>
  <si>
    <t xml:space="preserve">Elaborado </t>
  </si>
  <si>
    <t>Luz C. Arboleda M.</t>
  </si>
  <si>
    <t>013 · Cta. 13000215301  Dolares</t>
  </si>
  <si>
    <t>2A</t>
  </si>
  <si>
    <t>$1.681.00 DP15453244</t>
  </si>
  <si>
    <t>3C</t>
  </si>
  <si>
    <t>$333 DP	377716601</t>
  </si>
  <si>
    <t>5C</t>
  </si>
  <si>
    <t>$500 DP20585321</t>
  </si>
  <si>
    <t>Total 013 · Cta. 13000215301  Dolares</t>
  </si>
  <si>
    <t>Tipo de Cambio Compra Enero  31  de  2018</t>
  </si>
  <si>
    <t>0104 · Banco Bac San Jose</t>
  </si>
  <si>
    <t>BAC COLONES</t>
  </si>
  <si>
    <t>4C</t>
  </si>
  <si>
    <t>DP 	406408256 ADELANTA MANT</t>
  </si>
  <si>
    <t>7C</t>
  </si>
  <si>
    <t>DP666403230</t>
  </si>
  <si>
    <t>Tr406402907</t>
  </si>
  <si>
    <t>Fact 2905 Cambio e instalacion de Lamparas Fluorescentes, lamparas Led en parqueo de sotano</t>
  </si>
  <si>
    <t>Tr950487183</t>
  </si>
  <si>
    <t>Servicio de Mantenimiento Frachagui</t>
  </si>
  <si>
    <t>Pago de Fact 1193-1195</t>
  </si>
  <si>
    <t>COMISION CD SINPE 950487183</t>
  </si>
  <si>
    <t>Tr406407685</t>
  </si>
  <si>
    <t>Tr406407687</t>
  </si>
  <si>
    <t>Reintegro T.C. Compra de queque navideño</t>
  </si>
  <si>
    <t>Tr406407690</t>
  </si>
  <si>
    <t>Servicios  J.Macar  S.A.</t>
  </si>
  <si>
    <t>Fact 3041 Servicio de seguridad del 1 al 15 de Enero 2018</t>
  </si>
  <si>
    <t>Tr406407691</t>
  </si>
  <si>
    <t>Fact 2898 Trabajos de acomodo y niveles de tuberia de agua hacia planta de tratamiento</t>
  </si>
  <si>
    <t>Tr406407706</t>
  </si>
  <si>
    <t>Fact 108013 Servicio de monitoreo mes de Enero 2018</t>
  </si>
  <si>
    <t>Tr951491754</t>
  </si>
  <si>
    <t>CNFL 397397</t>
  </si>
  <si>
    <t>Pago CNFL Electricidad 397397</t>
  </si>
  <si>
    <t>20/01/2018</t>
  </si>
  <si>
    <t>7A</t>
  </si>
  <si>
    <t>DP406407818</t>
  </si>
  <si>
    <t>4B</t>
  </si>
  <si>
    <t>DP666406093</t>
  </si>
  <si>
    <t>Total BAC COLONES</t>
  </si>
  <si>
    <t>Total 0104 · Banco Bac San Jose</t>
  </si>
  <si>
    <t>Total 01 · Bancos</t>
  </si>
  <si>
    <t>BAC DOLARES</t>
  </si>
  <si>
    <t>6B</t>
  </si>
  <si>
    <t>$ 326 DP202405143	 AFCT 2577 ENERO 2018</t>
  </si>
  <si>
    <t>$337 DP201000478</t>
  </si>
  <si>
    <t>Total BAC DOLARES</t>
  </si>
  <si>
    <t>Dec 17</t>
  </si>
  <si>
    <t>Jan 18</t>
  </si>
  <si>
    <t>7 · Ingresos</t>
  </si>
  <si>
    <t>71 · Mantenimiento</t>
  </si>
  <si>
    <t>Total 7 · Ingresos</t>
  </si>
  <si>
    <t>81 · GASTOS FIJOS</t>
  </si>
  <si>
    <t>81001 · Vigilancia</t>
  </si>
  <si>
    <t>81003 · Contrato Limpieza y Mto General</t>
  </si>
  <si>
    <t>81004 · Contrato Jardineria</t>
  </si>
  <si>
    <t>81005 · Servicios Publicos</t>
  </si>
  <si>
    <t>810051 · Telefono</t>
  </si>
  <si>
    <t>810052 · Energia</t>
  </si>
  <si>
    <t>810053 · Agua</t>
  </si>
  <si>
    <t>Total 81005 · Servicios Publicos</t>
  </si>
  <si>
    <t>81006 · Administracion Condominio</t>
  </si>
  <si>
    <t>81007 · Contratos Mantenimiento Equipos</t>
  </si>
  <si>
    <t>810071 · Mante. Planta Tratamiento</t>
  </si>
  <si>
    <t>810072 · Contrato Elevadores</t>
  </si>
  <si>
    <t>810076 · Alarma</t>
  </si>
  <si>
    <t>Total 81007 · Contratos Mantenimiento Equipos</t>
  </si>
  <si>
    <t>81009 · Fumigacion</t>
  </si>
  <si>
    <t>Total 81 · GASTOS FIJOS</t>
  </si>
  <si>
    <t>82 · GASTOS VARIABLES</t>
  </si>
  <si>
    <t>8203 · Mantenimiento Edificios</t>
  </si>
  <si>
    <t>8204 · Mantenimiento Equipos e Instala</t>
  </si>
  <si>
    <t>8208 · Mantenimiento Piscina</t>
  </si>
  <si>
    <t>8299 · Otros Gastos de Operacion</t>
  </si>
  <si>
    <t>Total 82 · GASTOS VARIABLES</t>
  </si>
  <si>
    <t>85 · Ingresos No Operacionales</t>
  </si>
  <si>
    <t>8502 · Intereses Bancarios</t>
  </si>
  <si>
    <t>8503 · Diferencia en Cambio</t>
  </si>
  <si>
    <t>8504 · Multas Morosidad</t>
  </si>
  <si>
    <t>8508 · Otros</t>
  </si>
  <si>
    <t>Total 85 · Ingresos No Operacionales</t>
  </si>
  <si>
    <t>86 · Gastos No operacionales</t>
  </si>
  <si>
    <t>8601 · Gastos x Diferencia en Cambio</t>
  </si>
  <si>
    <t>8602 · Gastos Bancarios</t>
  </si>
  <si>
    <t>Total 86 · Gastos No operacionales</t>
  </si>
  <si>
    <t>Ingresos Operativos</t>
  </si>
  <si>
    <t xml:space="preserve">EGRESOS </t>
  </si>
  <si>
    <t>Excedente  o Deficit Operativo</t>
  </si>
  <si>
    <t xml:space="preserve">OTROS  INGRESOS </t>
  </si>
  <si>
    <t xml:space="preserve">OTROS  EGRESOS </t>
  </si>
  <si>
    <t>TOTAL EXCEDENTE O DEFICIT DEL PERIODO</t>
  </si>
  <si>
    <t xml:space="preserve">3D </t>
  </si>
  <si>
    <t xml:space="preserve">7D </t>
  </si>
  <si>
    <t xml:space="preserve">6A </t>
  </si>
  <si>
    <t>4A</t>
  </si>
  <si>
    <t>3B</t>
  </si>
  <si>
    <t xml:space="preserve">Total </t>
  </si>
  <si>
    <t>CXC</t>
  </si>
  <si>
    <t>Anticipos</t>
  </si>
  <si>
    <t xml:space="preserve">7-B  </t>
  </si>
  <si>
    <t>ICE</t>
  </si>
  <si>
    <t xml:space="preserve">Depuragua </t>
  </si>
  <si>
    <t xml:space="preserve">Ricardo  Moya </t>
  </si>
  <si>
    <t xml:space="preserve">Soledad Andrea Peña </t>
  </si>
  <si>
    <t xml:space="preserve">Elevadores Schindler </t>
  </si>
  <si>
    <t>AYA</t>
  </si>
  <si>
    <t>Serv. Mantenimiento Frachagui</t>
  </si>
  <si>
    <t xml:space="preserve">Servicios  J.Macar </t>
  </si>
  <si>
    <t>CONDOMINIO RESIDENCIAL VERTICAL  BOHEMIA COUNTRY</t>
  </si>
  <si>
    <t>Dec 31, 17</t>
  </si>
  <si>
    <t>Jan 31, 18</t>
  </si>
  <si>
    <t>Current Assets</t>
  </si>
  <si>
    <t>Total 0103 · Banco Scotiabank</t>
  </si>
  <si>
    <t>12 · Cuentas por Cobrar</t>
  </si>
  <si>
    <t>1201 · Mantenimiento</t>
  </si>
  <si>
    <t>Total 12 · Cuentas por Cobrar</t>
  </si>
  <si>
    <t>1300 · Otras Cuentas Por Cobrar</t>
  </si>
  <si>
    <t>35 · C x P Proveedores</t>
  </si>
  <si>
    <t>2 · Otras CXP</t>
  </si>
  <si>
    <t>21 · Otras</t>
  </si>
  <si>
    <t>Total 2 · Otras CXP</t>
  </si>
  <si>
    <t xml:space="preserve">Total  Otras Cuentas por Cobrar </t>
  </si>
  <si>
    <t xml:space="preserve">TOTAL ACTIVOS </t>
  </si>
  <si>
    <t xml:space="preserve">PASIVOS  Y  PATRIMONIO </t>
  </si>
  <si>
    <t xml:space="preserve">Cuentas por  Pagar </t>
  </si>
  <si>
    <t xml:space="preserve">Otras Cuentas por  Pagar </t>
  </si>
  <si>
    <t>PATRIMONIO</t>
  </si>
  <si>
    <t>Excedente o Deficit Acumulado</t>
  </si>
  <si>
    <t>Excedente o Deficit  del Periodo</t>
  </si>
  <si>
    <t>Total  Patrimonio</t>
  </si>
  <si>
    <t>Anticipo Condominos</t>
  </si>
  <si>
    <t xml:space="preserve">Depositos no Identificados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</si>
</sst>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₡&quot;* #,##0.00_-;\-&quot;₡&quot;* #,##0.00_-;_-&quot;₡&quot;* &quot;-&quot;??_-;_-@_-"/>
    <numFmt numFmtId="43" formatCode="_-* #,##0.00_-;\-* #,##0.00_-;_-* &quot;-&quot;??_-;_-@_-"/>
    <numFmt numFmtId="165" formatCode="_(* #,##0.00_);_(* \(#,##0.00\);_(* &quot;-&quot;??_);_(@_)"/>
    <numFmt numFmtId="166" formatCode="&quot;¢&quot;#,##0.00;\-&quot;¢&quot;#,##0.00"/>
    <numFmt numFmtId="168" formatCode="&quot;¢&quot;#,##0.00"/>
    <numFmt numFmtId="169" formatCode="General_)"/>
    <numFmt numFmtId="170" formatCode="mm/dd/yyyy"/>
    <numFmt numFmtId="172" formatCode="_([$₡-140A]* #,##0.00_);_([$₡-140A]* \(#,##0.00\);_([$₡-140A]* &quot;-&quot;??_);_(@_)"/>
    <numFmt numFmtId="173" formatCode="_-[$₡-140A]* #,##0.00_ ;_-[$₡-140A]* \-#,##0.00\ ;_-[$₡-140A]* &quot;-&quot;??_ ;_-@_ "/>
    <numFmt numFmtId="175" formatCode="_-[$$-C09]* #,##0.00_-;\-[$$-C09]* #,##0.00_-;_-[$$-C09]* &quot;-&quot;??_-;_-@_-"/>
  </numFmts>
  <fonts count="29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rgb="FF000000"/>
      <name val="Arial"/>
      <family val="2"/>
    </font>
    <font>
      <sz val="12"/>
      <name val="Helv"/>
    </font>
    <font>
      <b/>
      <i/>
      <sz val="12"/>
      <name val="Helv"/>
    </font>
    <font>
      <sz val="8"/>
      <name val="Helv"/>
    </font>
    <font>
      <b/>
      <sz val="8"/>
      <name val="Arial"/>
      <family val="2"/>
    </font>
    <font>
      <b/>
      <sz val="8"/>
      <name val="Helv"/>
    </font>
    <font>
      <b/>
      <sz val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Black"/>
      <family val="2"/>
    </font>
    <font>
      <b/>
      <sz val="8"/>
      <color theme="1"/>
      <name val="Arial"/>
      <family val="2"/>
    </font>
    <font>
      <b/>
      <sz val="8"/>
      <name val="Haettenschweiler"/>
      <family val="2"/>
    </font>
    <font>
      <b/>
      <i/>
      <sz val="8"/>
      <name val="Arial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9"/>
      <name val="Arial"/>
      <family val="2"/>
    </font>
    <font>
      <sz val="8"/>
      <color rgb="FF000000"/>
      <name val="Arial Narrow"/>
      <family val="2"/>
    </font>
    <font>
      <i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9" fontId="5" fillId="0" borderId="0"/>
    <xf numFmtId="43" fontId="5" fillId="0" borderId="0" applyFont="0" applyFill="0" applyBorder="0" applyAlignment="0" applyProtection="0"/>
  </cellStyleXfs>
  <cellXfs count="21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2" borderId="4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4" fillId="2" borderId="4" xfId="0" applyNumberFormat="1" applyFont="1" applyFill="1" applyBorder="1"/>
    <xf numFmtId="49" fontId="4" fillId="2" borderId="2" xfId="0" applyNumberFormat="1" applyFont="1" applyFill="1" applyBorder="1"/>
    <xf numFmtId="39" fontId="4" fillId="2" borderId="2" xfId="0" applyNumberFormat="1" applyFont="1" applyFill="1" applyBorder="1"/>
    <xf numFmtId="39" fontId="4" fillId="2" borderId="5" xfId="0" applyNumberFormat="1" applyFont="1" applyFill="1" applyBorder="1"/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49" fontId="1" fillId="0" borderId="6" xfId="0" applyNumberFormat="1" applyFont="1" applyBorder="1"/>
    <xf numFmtId="49" fontId="1" fillId="0" borderId="0" xfId="0" applyNumberFormat="1" applyFont="1" applyBorder="1"/>
    <xf numFmtId="39" fontId="2" fillId="0" borderId="9" xfId="0" applyNumberFormat="1" applyFont="1" applyBorder="1"/>
    <xf numFmtId="0" fontId="1" fillId="0" borderId="0" xfId="0" applyNumberFormat="1" applyFont="1" applyBorder="1"/>
    <xf numFmtId="43" fontId="0" fillId="0" borderId="0" xfId="1" applyFont="1" applyBorder="1"/>
    <xf numFmtId="49" fontId="4" fillId="4" borderId="4" xfId="0" applyNumberFormat="1" applyFont="1" applyFill="1" applyBorder="1"/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5" xfId="0" applyNumberFormat="1" applyFont="1" applyFill="1" applyBorder="1" applyAlignment="1">
      <alignment horizontal="center"/>
    </xf>
    <xf numFmtId="43" fontId="0" fillId="0" borderId="0" xfId="0" applyNumberFormat="1"/>
    <xf numFmtId="0" fontId="0" fillId="0" borderId="0" xfId="0" applyNumberFormat="1" applyBorder="1"/>
    <xf numFmtId="49" fontId="1" fillId="0" borderId="11" xfId="0" applyNumberFormat="1" applyFont="1" applyBorder="1"/>
    <xf numFmtId="169" fontId="5" fillId="7" borderId="0" xfId="2" applyFill="1" applyBorder="1" applyAlignment="1">
      <alignment vertical="center" wrapText="1"/>
    </xf>
    <xf numFmtId="169" fontId="5" fillId="7" borderId="0" xfId="2" applyFill="1" applyBorder="1"/>
    <xf numFmtId="169" fontId="5" fillId="7" borderId="0" xfId="2" applyFill="1"/>
    <xf numFmtId="169" fontId="5" fillId="0" borderId="0" xfId="2"/>
    <xf numFmtId="169" fontId="7" fillId="7" borderId="6" xfId="2" applyFont="1" applyFill="1" applyBorder="1"/>
    <xf numFmtId="169" fontId="8" fillId="7" borderId="0" xfId="2" applyFont="1" applyFill="1" applyBorder="1" applyAlignment="1" applyProtection="1">
      <alignment horizontal="left"/>
    </xf>
    <xf numFmtId="169" fontId="8" fillId="7" borderId="0" xfId="2" applyFont="1" applyFill="1" applyBorder="1"/>
    <xf numFmtId="169" fontId="9" fillId="7" borderId="0" xfId="2" applyFont="1" applyFill="1" applyBorder="1"/>
    <xf numFmtId="169" fontId="7" fillId="7" borderId="7" xfId="2" applyFont="1" applyFill="1" applyBorder="1"/>
    <xf numFmtId="169" fontId="7" fillId="7" borderId="0" xfId="2" applyFont="1" applyFill="1" applyBorder="1"/>
    <xf numFmtId="49" fontId="8" fillId="8" borderId="13" xfId="2" applyNumberFormat="1" applyFont="1" applyFill="1" applyBorder="1" applyAlignment="1" applyProtection="1">
      <alignment horizontal="center" vertical="center"/>
    </xf>
    <xf numFmtId="49" fontId="8" fillId="7" borderId="0" xfId="2" applyNumberFormat="1" applyFont="1" applyFill="1" applyBorder="1" applyAlignment="1" applyProtection="1">
      <alignment horizontal="center" vertical="center"/>
    </xf>
    <xf numFmtId="49" fontId="10" fillId="7" borderId="0" xfId="2" applyNumberFormat="1" applyFont="1" applyFill="1" applyBorder="1" applyAlignment="1" applyProtection="1">
      <alignment horizontal="center" vertical="center"/>
    </xf>
    <xf numFmtId="169" fontId="9" fillId="7" borderId="7" xfId="2" applyFont="1" applyFill="1" applyBorder="1"/>
    <xf numFmtId="169" fontId="8" fillId="7" borderId="0" xfId="2" applyFont="1" applyFill="1" applyBorder="1" applyAlignment="1" applyProtection="1">
      <alignment horizontal="center"/>
    </xf>
    <xf numFmtId="169" fontId="11" fillId="7" borderId="0" xfId="2" applyFont="1" applyFill="1" applyBorder="1"/>
    <xf numFmtId="169" fontId="11" fillId="7" borderId="7" xfId="2" applyFont="1" applyFill="1" applyBorder="1"/>
    <xf numFmtId="169" fontId="8" fillId="7" borderId="0" xfId="2" applyFont="1" applyFill="1" applyBorder="1" applyAlignment="1" applyProtection="1">
      <alignment horizontal="center" vertical="center"/>
    </xf>
    <xf numFmtId="169" fontId="9" fillId="7" borderId="0" xfId="2" applyFont="1" applyFill="1" applyBorder="1" applyAlignment="1" applyProtection="1">
      <alignment horizontal="left"/>
    </xf>
    <xf numFmtId="169" fontId="9" fillId="7" borderId="7" xfId="2" applyFont="1" applyFill="1" applyBorder="1" applyAlignment="1" applyProtection="1">
      <alignment horizontal="left"/>
    </xf>
    <xf numFmtId="39" fontId="8" fillId="7" borderId="0" xfId="2" applyNumberFormat="1" applyFont="1" applyFill="1" applyBorder="1" applyProtection="1"/>
    <xf numFmtId="169" fontId="13" fillId="7" borderId="0" xfId="2" applyFont="1" applyFill="1" applyBorder="1"/>
    <xf numFmtId="43" fontId="7" fillId="7" borderId="0" xfId="1" applyFont="1" applyFill="1" applyBorder="1"/>
    <xf numFmtId="39" fontId="10" fillId="7" borderId="0" xfId="2" applyNumberFormat="1" applyFont="1" applyFill="1" applyBorder="1" applyProtection="1"/>
    <xf numFmtId="39" fontId="10" fillId="7" borderId="7" xfId="2" applyNumberFormat="1" applyFont="1" applyFill="1" applyBorder="1" applyProtection="1"/>
    <xf numFmtId="169" fontId="10" fillId="7" borderId="0" xfId="2" applyFont="1" applyFill="1" applyBorder="1"/>
    <xf numFmtId="39" fontId="10" fillId="7" borderId="0" xfId="2" applyNumberFormat="1" applyFont="1" applyFill="1" applyBorder="1" applyAlignment="1" applyProtection="1">
      <alignment horizontal="right"/>
    </xf>
    <xf numFmtId="169" fontId="10" fillId="7" borderId="7" xfId="2" applyFont="1" applyFill="1" applyBorder="1"/>
    <xf numFmtId="169" fontId="15" fillId="7" borderId="0" xfId="2" applyFont="1" applyFill="1" applyBorder="1"/>
    <xf numFmtId="39" fontId="7" fillId="7" borderId="0" xfId="2" applyNumberFormat="1" applyFont="1" applyFill="1" applyBorder="1" applyProtection="1"/>
    <xf numFmtId="39" fontId="7" fillId="7" borderId="7" xfId="2" applyNumberFormat="1" applyFont="1" applyFill="1" applyBorder="1" applyProtection="1"/>
    <xf numFmtId="169" fontId="8" fillId="7" borderId="0" xfId="2" applyFont="1" applyFill="1" applyBorder="1" applyAlignment="1">
      <alignment horizontal="right"/>
    </xf>
    <xf numFmtId="169" fontId="7" fillId="7" borderId="1" xfId="2" applyFont="1" applyFill="1" applyBorder="1"/>
    <xf numFmtId="39" fontId="7" fillId="7" borderId="1" xfId="2" applyNumberFormat="1" applyFont="1" applyFill="1" applyBorder="1" applyProtection="1"/>
    <xf numFmtId="169" fontId="7" fillId="7" borderId="8" xfId="2" applyFont="1" applyFill="1" applyBorder="1"/>
    <xf numFmtId="43" fontId="7" fillId="7" borderId="0" xfId="3" applyFont="1" applyFill="1" applyBorder="1"/>
    <xf numFmtId="169" fontId="9" fillId="10" borderId="10" xfId="2" applyFont="1" applyFill="1" applyBorder="1" applyAlignment="1">
      <alignment horizontal="center" vertical="center"/>
    </xf>
    <xf numFmtId="4" fontId="8" fillId="7" borderId="0" xfId="2" applyNumberFormat="1" applyFont="1" applyFill="1" applyBorder="1" applyProtection="1"/>
    <xf numFmtId="169" fontId="8" fillId="7" borderId="3" xfId="2" applyFont="1" applyFill="1" applyBorder="1" applyAlignment="1" applyProtection="1">
      <alignment horizontal="left"/>
    </xf>
    <xf numFmtId="169" fontId="7" fillId="7" borderId="3" xfId="2" applyFont="1" applyFill="1" applyBorder="1"/>
    <xf numFmtId="4" fontId="8" fillId="7" borderId="3" xfId="2" applyNumberFormat="1" applyFont="1" applyFill="1" applyBorder="1" applyAlignment="1" applyProtection="1">
      <alignment horizontal="right"/>
    </xf>
    <xf numFmtId="39" fontId="7" fillId="7" borderId="9" xfId="2" applyNumberFormat="1" applyFont="1" applyFill="1" applyBorder="1" applyProtection="1"/>
    <xf numFmtId="169" fontId="8" fillId="7" borderId="1" xfId="2" applyFont="1" applyFill="1" applyBorder="1" applyAlignment="1">
      <alignment horizontal="center"/>
    </xf>
    <xf numFmtId="169" fontId="7" fillId="7" borderId="11" xfId="2" applyFont="1" applyFill="1" applyBorder="1"/>
    <xf numFmtId="169" fontId="9" fillId="7" borderId="1" xfId="2" applyFont="1" applyFill="1" applyBorder="1" applyAlignment="1" applyProtection="1">
      <alignment horizontal="center"/>
    </xf>
    <xf numFmtId="169" fontId="9" fillId="7" borderId="1" xfId="2" applyFont="1" applyFill="1" applyBorder="1"/>
    <xf numFmtId="39" fontId="9" fillId="7" borderId="1" xfId="2" applyNumberFormat="1" applyFont="1" applyFill="1" applyBorder="1" applyAlignment="1" applyProtection="1">
      <alignment horizontal="left"/>
    </xf>
    <xf numFmtId="39" fontId="9" fillId="7" borderId="8" xfId="2" applyNumberFormat="1" applyFont="1" applyFill="1" applyBorder="1" applyProtection="1"/>
    <xf numFmtId="39" fontId="9" fillId="7" borderId="0" xfId="2" applyNumberFormat="1" applyFont="1" applyFill="1" applyBorder="1" applyProtection="1"/>
    <xf numFmtId="169" fontId="7" fillId="7" borderId="0" xfId="2" applyFont="1" applyFill="1"/>
    <xf numFmtId="43" fontId="5" fillId="7" borderId="0" xfId="1" applyFont="1" applyFill="1" applyBorder="1"/>
    <xf numFmtId="4" fontId="14" fillId="7" borderId="0" xfId="2" applyNumberFormat="1" applyFont="1" applyFill="1" applyBorder="1" applyProtection="1"/>
    <xf numFmtId="49" fontId="1" fillId="0" borderId="12" xfId="0" applyNumberFormat="1" applyFont="1" applyBorder="1"/>
    <xf numFmtId="43" fontId="0" fillId="0" borderId="0" xfId="1" applyFont="1"/>
    <xf numFmtId="169" fontId="8" fillId="7" borderId="6" xfId="2" applyFont="1" applyFill="1" applyBorder="1" applyAlignment="1" applyProtection="1">
      <alignment horizontal="left"/>
    </xf>
    <xf numFmtId="169" fontId="8" fillId="7" borderId="6" xfId="2" applyFont="1" applyFill="1" applyBorder="1" applyAlignment="1" applyProtection="1">
      <alignment horizontal="center"/>
    </xf>
    <xf numFmtId="169" fontId="8" fillId="8" borderId="15" xfId="2" applyFont="1" applyFill="1" applyBorder="1" applyAlignment="1" applyProtection="1">
      <alignment horizontal="center" vertical="center"/>
    </xf>
    <xf numFmtId="169" fontId="8" fillId="2" borderId="15" xfId="2" applyFont="1" applyFill="1" applyBorder="1" applyAlignment="1" applyProtection="1">
      <alignment horizontal="center" vertical="center"/>
    </xf>
    <xf numFmtId="49" fontId="2" fillId="0" borderId="6" xfId="0" applyNumberFormat="1" applyFont="1" applyBorder="1"/>
    <xf numFmtId="49" fontId="2" fillId="0" borderId="0" xfId="0" applyNumberFormat="1" applyFont="1" applyBorder="1"/>
    <xf numFmtId="169" fontId="5" fillId="0" borderId="0" xfId="2" applyBorder="1"/>
    <xf numFmtId="169" fontId="10" fillId="7" borderId="6" xfId="2" applyFont="1" applyFill="1" applyBorder="1"/>
    <xf numFmtId="169" fontId="18" fillId="7" borderId="6" xfId="2" applyFont="1" applyFill="1" applyBorder="1"/>
    <xf numFmtId="169" fontId="8" fillId="7" borderId="12" xfId="2" applyFont="1" applyFill="1" applyBorder="1" applyAlignment="1" applyProtection="1">
      <alignment horizontal="left"/>
    </xf>
    <xf numFmtId="169" fontId="9" fillId="7" borderId="11" xfId="2" applyFont="1" applyFill="1" applyBorder="1" applyAlignment="1" applyProtection="1">
      <alignment horizontal="center"/>
    </xf>
    <xf numFmtId="43" fontId="12" fillId="8" borderId="13" xfId="1" applyFont="1" applyFill="1" applyBorder="1" applyAlignment="1" applyProtection="1">
      <alignment horizontal="right"/>
    </xf>
    <xf numFmtId="43" fontId="2" fillId="0" borderId="0" xfId="1" applyFont="1" applyBorder="1"/>
    <xf numFmtId="43" fontId="12" fillId="8" borderId="14" xfId="1" applyFont="1" applyFill="1" applyBorder="1" applyProtection="1"/>
    <xf numFmtId="49" fontId="8" fillId="8" borderId="15" xfId="2" applyNumberFormat="1" applyFont="1" applyFill="1" applyBorder="1" applyAlignment="1" applyProtection="1">
      <alignment horizontal="center" vertical="center"/>
    </xf>
    <xf numFmtId="169" fontId="5" fillId="0" borderId="1" xfId="2" applyBorder="1"/>
    <xf numFmtId="39" fontId="8" fillId="9" borderId="10" xfId="2" applyNumberFormat="1" applyFont="1" applyFill="1" applyBorder="1" applyProtection="1"/>
    <xf numFmtId="169" fontId="8" fillId="9" borderId="10" xfId="2" applyFont="1" applyFill="1" applyBorder="1" applyAlignment="1" applyProtection="1">
      <alignment horizontal="center" vertical="center"/>
    </xf>
    <xf numFmtId="169" fontId="16" fillId="2" borderId="10" xfId="2" applyFont="1" applyFill="1" applyBorder="1" applyAlignment="1" applyProtection="1">
      <alignment horizontal="center"/>
    </xf>
    <xf numFmtId="43" fontId="7" fillId="7" borderId="1" xfId="1" applyFont="1" applyFill="1" applyBorder="1"/>
    <xf numFmtId="169" fontId="18" fillId="7" borderId="11" xfId="2" applyFont="1" applyFill="1" applyBorder="1"/>
    <xf numFmtId="169" fontId="9" fillId="7" borderId="8" xfId="2" applyFont="1" applyFill="1" applyBorder="1" applyAlignment="1" applyProtection="1">
      <alignment horizontal="left"/>
    </xf>
    <xf numFmtId="39" fontId="12" fillId="8" borderId="13" xfId="2" applyNumberFormat="1" applyFont="1" applyFill="1" applyBorder="1" applyProtection="1"/>
    <xf numFmtId="49" fontId="4" fillId="4" borderId="2" xfId="0" applyNumberFormat="1" applyFont="1" applyFill="1" applyBorder="1"/>
    <xf numFmtId="39" fontId="19" fillId="0" borderId="0" xfId="0" applyNumberFormat="1" applyFont="1"/>
    <xf numFmtId="169" fontId="8" fillId="8" borderId="10" xfId="2" applyFont="1" applyFill="1" applyBorder="1" applyAlignment="1" applyProtection="1">
      <alignment horizontal="center" vertical="center"/>
    </xf>
    <xf numFmtId="0" fontId="21" fillId="0" borderId="0" xfId="0" applyNumberFormat="1" applyFont="1"/>
    <xf numFmtId="39" fontId="1" fillId="0" borderId="0" xfId="0" applyNumberFormat="1" applyFont="1" applyBorder="1"/>
    <xf numFmtId="169" fontId="22" fillId="7" borderId="6" xfId="2" applyFont="1" applyFill="1" applyBorder="1"/>
    <xf numFmtId="0" fontId="0" fillId="0" borderId="0" xfId="0"/>
    <xf numFmtId="39" fontId="2" fillId="0" borderId="3" xfId="0" applyNumberFormat="1" applyFont="1" applyBorder="1"/>
    <xf numFmtId="39" fontId="11" fillId="7" borderId="0" xfId="2" applyNumberFormat="1" applyFont="1" applyFill="1" applyBorder="1" applyProtection="1"/>
    <xf numFmtId="169" fontId="8" fillId="2" borderId="10" xfId="2" applyFont="1" applyFill="1" applyBorder="1" applyAlignment="1" applyProtection="1">
      <alignment horizontal="center" vertical="center"/>
    </xf>
    <xf numFmtId="39" fontId="2" fillId="0" borderId="0" xfId="0" applyNumberFormat="1" applyFont="1" applyBorder="1"/>
    <xf numFmtId="39" fontId="2" fillId="0" borderId="1" xfId="0" applyNumberFormat="1" applyFont="1" applyBorder="1"/>
    <xf numFmtId="39" fontId="2" fillId="0" borderId="7" xfId="0" applyNumberFormat="1" applyFont="1" applyBorder="1"/>
    <xf numFmtId="39" fontId="2" fillId="2" borderId="2" xfId="0" applyNumberFormat="1" applyFont="1" applyFill="1" applyBorder="1"/>
    <xf numFmtId="0" fontId="24" fillId="0" borderId="12" xfId="0" applyFont="1" applyBorder="1"/>
    <xf numFmtId="43" fontId="24" fillId="0" borderId="9" xfId="0" applyNumberFormat="1" applyFont="1" applyBorder="1"/>
    <xf numFmtId="0" fontId="24" fillId="0" borderId="6" xfId="0" applyFont="1" applyBorder="1"/>
    <xf numFmtId="43" fontId="24" fillId="0" borderId="7" xfId="0" applyNumberFormat="1" applyFont="1" applyBorder="1"/>
    <xf numFmtId="39" fontId="24" fillId="0" borderId="7" xfId="0" applyNumberFormat="1" applyFont="1" applyBorder="1"/>
    <xf numFmtId="0" fontId="25" fillId="2" borderId="4" xfId="0" applyFont="1" applyFill="1" applyBorder="1"/>
    <xf numFmtId="166" fontId="25" fillId="2" borderId="5" xfId="0" applyNumberFormat="1" applyFont="1" applyFill="1" applyBorder="1"/>
    <xf numFmtId="0" fontId="24" fillId="0" borderId="7" xfId="0" applyFont="1" applyBorder="1"/>
    <xf numFmtId="43" fontId="25" fillId="2" borderId="5" xfId="0" applyNumberFormat="1" applyFont="1" applyFill="1" applyBorder="1"/>
    <xf numFmtId="0" fontId="24" fillId="0" borderId="0" xfId="0" applyFont="1"/>
    <xf numFmtId="166" fontId="25" fillId="4" borderId="5" xfId="0" applyNumberFormat="1" applyFont="1" applyFill="1" applyBorder="1"/>
    <xf numFmtId="0" fontId="25" fillId="0" borderId="6" xfId="0" applyFont="1" applyBorder="1"/>
    <xf numFmtId="0" fontId="25" fillId="4" borderId="4" xfId="0" applyFont="1" applyFill="1" applyBorder="1"/>
    <xf numFmtId="165" fontId="0" fillId="0" borderId="0" xfId="0" applyNumberFormat="1"/>
    <xf numFmtId="49" fontId="8" fillId="8" borderId="10" xfId="2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>
      <alignment horizontal="center"/>
    </xf>
    <xf numFmtId="39" fontId="2" fillId="2" borderId="5" xfId="0" applyNumberFormat="1" applyFont="1" applyFill="1" applyBorder="1"/>
    <xf numFmtId="39" fontId="1" fillId="0" borderId="7" xfId="0" applyNumberFormat="1" applyFont="1" applyBorder="1"/>
    <xf numFmtId="39" fontId="2" fillId="0" borderId="8" xfId="0" applyNumberFormat="1" applyFont="1" applyBorder="1"/>
    <xf numFmtId="170" fontId="1" fillId="0" borderId="0" xfId="0" applyNumberFormat="1" applyFont="1" applyBorder="1" applyAlignment="1">
      <alignment horizontal="center"/>
    </xf>
    <xf numFmtId="43" fontId="21" fillId="0" borderId="0" xfId="0" applyNumberFormat="1" applyFont="1"/>
    <xf numFmtId="43" fontId="5" fillId="7" borderId="0" xfId="1" applyNumberFormat="1" applyFont="1" applyFill="1" applyBorder="1"/>
    <xf numFmtId="0" fontId="17" fillId="0" borderId="0" xfId="0" applyNumberFormat="1" applyFont="1" applyBorder="1"/>
    <xf numFmtId="43" fontId="0" fillId="0" borderId="0" xfId="0" applyNumberFormat="1" applyBorder="1"/>
    <xf numFmtId="43" fontId="5" fillId="0" borderId="0" xfId="1" applyFont="1"/>
    <xf numFmtId="39" fontId="26" fillId="8" borderId="10" xfId="2" applyNumberFormat="1" applyFont="1" applyFill="1" applyBorder="1" applyProtection="1"/>
    <xf numFmtId="49" fontId="2" fillId="0" borderId="0" xfId="0" applyNumberFormat="1" applyFont="1"/>
    <xf numFmtId="170" fontId="2" fillId="0" borderId="0" xfId="0" applyNumberFormat="1" applyFont="1" applyBorder="1" applyAlignment="1">
      <alignment horizontal="center"/>
    </xf>
    <xf numFmtId="0" fontId="20" fillId="0" borderId="0" xfId="0" applyNumberFormat="1" applyFont="1"/>
    <xf numFmtId="43" fontId="21" fillId="0" borderId="0" xfId="1" applyFont="1"/>
    <xf numFmtId="172" fontId="21" fillId="0" borderId="0" xfId="0" applyNumberFormat="1" applyFont="1"/>
    <xf numFmtId="39" fontId="2" fillId="0" borderId="0" xfId="0" applyNumberFormat="1" applyFont="1"/>
    <xf numFmtId="169" fontId="7" fillId="0" borderId="0" xfId="2" applyFont="1"/>
    <xf numFmtId="43" fontId="5" fillId="7" borderId="0" xfId="1" applyFont="1" applyFill="1"/>
    <xf numFmtId="49" fontId="27" fillId="0" borderId="6" xfId="0" applyNumberFormat="1" applyFont="1" applyBorder="1"/>
    <xf numFmtId="43" fontId="27" fillId="0" borderId="1" xfId="1" applyFont="1" applyBorder="1"/>
    <xf numFmtId="173" fontId="26" fillId="8" borderId="14" xfId="1" applyNumberFormat="1" applyFont="1" applyFill="1" applyBorder="1" applyProtection="1"/>
    <xf numFmtId="0" fontId="0" fillId="0" borderId="0" xfId="0" applyNumberFormat="1" applyAlignment="1">
      <alignment horizontal="center"/>
    </xf>
    <xf numFmtId="170" fontId="4" fillId="4" borderId="2" xfId="0" applyNumberFormat="1" applyFont="1" applyFill="1" applyBorder="1" applyAlignment="1">
      <alignment horizontal="center"/>
    </xf>
    <xf numFmtId="43" fontId="4" fillId="4" borderId="2" xfId="1" applyFont="1" applyFill="1" applyBorder="1" applyAlignment="1">
      <alignment horizontal="center"/>
    </xf>
    <xf numFmtId="43" fontId="4" fillId="4" borderId="5" xfId="1" applyFont="1" applyFill="1" applyBorder="1" applyAlignment="1">
      <alignment horizontal="center"/>
    </xf>
    <xf numFmtId="168" fontId="4" fillId="5" borderId="4" xfId="0" applyNumberFormat="1" applyFont="1" applyFill="1" applyBorder="1"/>
    <xf numFmtId="168" fontId="28" fillId="5" borderId="2" xfId="0" applyNumberFormat="1" applyFont="1" applyFill="1" applyBorder="1"/>
    <xf numFmtId="168" fontId="23" fillId="5" borderId="5" xfId="0" applyNumberFormat="1" applyFont="1" applyFill="1" applyBorder="1"/>
    <xf numFmtId="39" fontId="4" fillId="4" borderId="2" xfId="0" applyNumberFormat="1" applyFont="1" applyFill="1" applyBorder="1"/>
    <xf numFmtId="39" fontId="4" fillId="4" borderId="5" xfId="0" applyNumberFormat="1" applyFont="1" applyFill="1" applyBorder="1"/>
    <xf numFmtId="169" fontId="6" fillId="6" borderId="4" xfId="2" applyFont="1" applyFill="1" applyBorder="1" applyAlignment="1">
      <alignment horizontal="center" vertical="center" wrapText="1"/>
    </xf>
    <xf numFmtId="169" fontId="6" fillId="6" borderId="2" xfId="2" applyFont="1" applyFill="1" applyBorder="1" applyAlignment="1">
      <alignment horizontal="center" vertical="center" wrapText="1"/>
    </xf>
    <xf numFmtId="169" fontId="6" fillId="6" borderId="5" xfId="2" applyFont="1" applyFill="1" applyBorder="1" applyAlignment="1">
      <alignment horizontal="center" vertical="center" wrapText="1"/>
    </xf>
    <xf numFmtId="169" fontId="8" fillId="7" borderId="6" xfId="2" applyFont="1" applyFill="1" applyBorder="1"/>
    <xf numFmtId="49" fontId="0" fillId="0" borderId="0" xfId="0" applyNumberFormat="1" applyAlignment="1">
      <alignment horizontal="center"/>
    </xf>
    <xf numFmtId="49" fontId="1" fillId="0" borderId="0" xfId="0" applyNumberFormat="1" applyFont="1"/>
    <xf numFmtId="0" fontId="17" fillId="0" borderId="10" xfId="0" applyNumberFormat="1" applyFont="1" applyBorder="1"/>
    <xf numFmtId="0" fontId="17" fillId="0" borderId="10" xfId="0" applyNumberFormat="1" applyFont="1" applyBorder="1" applyAlignment="1">
      <alignment horizontal="center"/>
    </xf>
    <xf numFmtId="0" fontId="17" fillId="4" borderId="4" xfId="0" applyNumberFormat="1" applyFont="1" applyFill="1" applyBorder="1" applyAlignment="1">
      <alignment horizontal="center"/>
    </xf>
    <xf numFmtId="0" fontId="17" fillId="4" borderId="2" xfId="0" applyNumberFormat="1" applyFont="1" applyFill="1" applyBorder="1" applyAlignment="1">
      <alignment horizontal="center"/>
    </xf>
    <xf numFmtId="44" fontId="17" fillId="4" borderId="2" xfId="0" applyNumberFormat="1" applyFont="1" applyFill="1" applyBorder="1"/>
    <xf numFmtId="44" fontId="17" fillId="4" borderId="5" xfId="0" applyNumberFormat="1" applyFont="1" applyFill="1" applyBorder="1"/>
    <xf numFmtId="0" fontId="0" fillId="0" borderId="6" xfId="0" applyNumberFormat="1" applyBorder="1"/>
    <xf numFmtId="0" fontId="0" fillId="0" borderId="0" xfId="0" applyNumberFormat="1" applyBorder="1" applyAlignment="1">
      <alignment horizontal="center"/>
    </xf>
    <xf numFmtId="0" fontId="0" fillId="0" borderId="7" xfId="0" applyNumberFormat="1" applyBorder="1"/>
    <xf numFmtId="44" fontId="0" fillId="0" borderId="0" xfId="0" applyNumberFormat="1" applyBorder="1"/>
    <xf numFmtId="0" fontId="0" fillId="0" borderId="11" xfId="0" applyNumberFormat="1" applyBorder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8" xfId="0" applyNumberFormat="1" applyBorder="1"/>
    <xf numFmtId="175" fontId="0" fillId="0" borderId="0" xfId="0" applyNumberFormat="1" applyBorder="1"/>
    <xf numFmtId="175" fontId="17" fillId="4" borderId="2" xfId="0" applyNumberFormat="1" applyFont="1" applyFill="1" applyBorder="1"/>
    <xf numFmtId="175" fontId="17" fillId="4" borderId="5" xfId="0" applyNumberFormat="1" applyFont="1" applyFill="1" applyBorder="1"/>
    <xf numFmtId="0" fontId="17" fillId="4" borderId="10" xfId="0" applyNumberFormat="1" applyFont="1" applyFill="1" applyBorder="1" applyAlignment="1">
      <alignment horizontal="center"/>
    </xf>
    <xf numFmtId="173" fontId="17" fillId="4" borderId="2" xfId="0" applyNumberFormat="1" applyFont="1" applyFill="1" applyBorder="1"/>
    <xf numFmtId="44" fontId="17" fillId="4" borderId="5" xfId="1" applyNumberFormat="1" applyFont="1" applyFill="1" applyBorder="1"/>
    <xf numFmtId="49" fontId="2" fillId="0" borderId="0" xfId="0" applyNumberFormat="1" applyFont="1" applyBorder="1" applyAlignment="1">
      <alignment wrapText="1"/>
    </xf>
    <xf numFmtId="49" fontId="4" fillId="4" borderId="16" xfId="0" applyNumberFormat="1" applyFont="1" applyFill="1" applyBorder="1" applyAlignment="1">
      <alignment horizontal="center"/>
    </xf>
    <xf numFmtId="49" fontId="4" fillId="4" borderId="17" xfId="0" applyNumberFormat="1" applyFont="1" applyFill="1" applyBorder="1" applyAlignment="1">
      <alignment horizontal="center"/>
    </xf>
    <xf numFmtId="49" fontId="4" fillId="4" borderId="18" xfId="0" applyNumberFormat="1" applyFont="1" applyFill="1" applyBorder="1" applyAlignment="1">
      <alignment horizontal="center"/>
    </xf>
    <xf numFmtId="49" fontId="4" fillId="2" borderId="12" xfId="0" applyNumberFormat="1" applyFont="1" applyFill="1" applyBorder="1"/>
    <xf numFmtId="49" fontId="4" fillId="2" borderId="3" xfId="0" applyNumberFormat="1" applyFont="1" applyFill="1" applyBorder="1"/>
    <xf numFmtId="39" fontId="4" fillId="2" borderId="3" xfId="0" applyNumberFormat="1" applyFont="1" applyFill="1" applyBorder="1"/>
    <xf numFmtId="39" fontId="4" fillId="2" borderId="9" xfId="0" applyNumberFormat="1" applyFont="1" applyFill="1" applyBorder="1"/>
    <xf numFmtId="49" fontId="4" fillId="3" borderId="20" xfId="0" applyNumberFormat="1" applyFont="1" applyFill="1" applyBorder="1"/>
    <xf numFmtId="39" fontId="4" fillId="3" borderId="20" xfId="0" applyNumberFormat="1" applyFont="1" applyFill="1" applyBorder="1"/>
    <xf numFmtId="49" fontId="4" fillId="2" borderId="21" xfId="0" applyNumberFormat="1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/>
    </xf>
    <xf numFmtId="49" fontId="4" fillId="3" borderId="23" xfId="0" applyNumberFormat="1" applyFont="1" applyFill="1" applyBorder="1"/>
    <xf numFmtId="39" fontId="4" fillId="3" borderId="24" xfId="0" applyNumberFormat="1" applyFont="1" applyFill="1" applyBorder="1"/>
    <xf numFmtId="0" fontId="1" fillId="0" borderId="6" xfId="0" applyNumberFormat="1" applyFont="1" applyBorder="1"/>
    <xf numFmtId="0" fontId="1" fillId="0" borderId="11" xfId="0" applyNumberFormat="1" applyFont="1" applyBorder="1"/>
    <xf numFmtId="0" fontId="1" fillId="0" borderId="1" xfId="0" applyNumberFormat="1" applyFont="1" applyBorder="1"/>
    <xf numFmtId="49" fontId="2" fillId="0" borderId="0" xfId="0" applyNumberFormat="1" applyFont="1" applyAlignment="1">
      <alignment horizontal="center"/>
    </xf>
    <xf numFmtId="49" fontId="1" fillId="11" borderId="4" xfId="0" applyNumberFormat="1" applyFont="1" applyFill="1" applyBorder="1"/>
    <xf numFmtId="49" fontId="1" fillId="11" borderId="2" xfId="0" applyNumberFormat="1" applyFont="1" applyFill="1" applyBorder="1"/>
    <xf numFmtId="39" fontId="1" fillId="11" borderId="2" xfId="0" applyNumberFormat="1" applyFont="1" applyFill="1" applyBorder="1"/>
    <xf numFmtId="39" fontId="1" fillId="11" borderId="5" xfId="0" applyNumberFormat="1" applyFont="1" applyFill="1" applyBorder="1"/>
    <xf numFmtId="0" fontId="17" fillId="0" borderId="6" xfId="0" applyNumberFormat="1" applyFont="1" applyBorder="1"/>
    <xf numFmtId="0" fontId="17" fillId="0" borderId="0" xfId="0" applyNumberFormat="1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45</xdr:row>
      <xdr:rowOff>114299</xdr:rowOff>
    </xdr:from>
    <xdr:to>
      <xdr:col>5</xdr:col>
      <xdr:colOff>0</xdr:colOff>
      <xdr:row>45</xdr:row>
      <xdr:rowOff>123824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962275" y="20135849"/>
          <a:ext cx="5686425" cy="95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352425</xdr:colOff>
      <xdr:row>47</xdr:row>
      <xdr:rowOff>142873</xdr:rowOff>
    </xdr:from>
    <xdr:to>
      <xdr:col>5</xdr:col>
      <xdr:colOff>9524</xdr:colOff>
      <xdr:row>47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3609975" y="18287998"/>
          <a:ext cx="6019799" cy="19052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800100</xdr:colOff>
      <xdr:row>60</xdr:row>
      <xdr:rowOff>142874</xdr:rowOff>
    </xdr:from>
    <xdr:to>
      <xdr:col>4</xdr:col>
      <xdr:colOff>752475</xdr:colOff>
      <xdr:row>60</xdr:row>
      <xdr:rowOff>152399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3448050" y="21116924"/>
          <a:ext cx="5905500" cy="95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761999</xdr:colOff>
      <xdr:row>62</xdr:row>
      <xdr:rowOff>104772</xdr:rowOff>
    </xdr:from>
    <xdr:to>
      <xdr:col>4</xdr:col>
      <xdr:colOff>781049</xdr:colOff>
      <xdr:row>62</xdr:row>
      <xdr:rowOff>133349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3409949" y="21478872"/>
          <a:ext cx="5972175" cy="28577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85725</xdr:colOff>
      <xdr:row>6</xdr:row>
      <xdr:rowOff>142874</xdr:rowOff>
    </xdr:from>
    <xdr:to>
      <xdr:col>4</xdr:col>
      <xdr:colOff>657225</xdr:colOff>
      <xdr:row>6</xdr:row>
      <xdr:rowOff>161924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2609850" y="1428749"/>
          <a:ext cx="6515100" cy="190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622697</xdr:colOff>
      <xdr:row>73</xdr:row>
      <xdr:rowOff>142873</xdr:rowOff>
    </xdr:from>
    <xdr:to>
      <xdr:col>3</xdr:col>
      <xdr:colOff>813197</xdr:colOff>
      <xdr:row>73</xdr:row>
      <xdr:rowOff>142874</xdr:rowOff>
    </xdr:to>
    <xdr:sp macro="" textlink="">
      <xdr:nvSpPr>
        <xdr:cNvPr id="7" name="Line 4"/>
        <xdr:cNvSpPr>
          <a:spLocks noChangeShapeType="1"/>
        </xdr:cNvSpPr>
      </xdr:nvSpPr>
      <xdr:spPr bwMode="auto">
        <a:xfrm flipV="1">
          <a:off x="3589338" y="15581311"/>
          <a:ext cx="3960812" cy="1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466725</xdr:colOff>
      <xdr:row>80</xdr:row>
      <xdr:rowOff>114299</xdr:rowOff>
    </xdr:from>
    <xdr:to>
      <xdr:col>3</xdr:col>
      <xdr:colOff>1104900</xdr:colOff>
      <xdr:row>80</xdr:row>
      <xdr:rowOff>123824</xdr:rowOff>
    </xdr:to>
    <xdr:sp macro="" textlink="">
      <xdr:nvSpPr>
        <xdr:cNvPr id="8" name="Line 4"/>
        <xdr:cNvSpPr>
          <a:spLocks noChangeShapeType="1"/>
        </xdr:cNvSpPr>
      </xdr:nvSpPr>
      <xdr:spPr bwMode="auto">
        <a:xfrm flipV="1">
          <a:off x="2990850" y="26298524"/>
          <a:ext cx="5038725" cy="95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4"/>
  <sheetViews>
    <sheetView workbookViewId="0">
      <selection activeCell="H12" sqref="H12"/>
    </sheetView>
  </sheetViews>
  <sheetFormatPr baseColWidth="10" defaultRowHeight="15" x14ac:dyDescent="0.25"/>
  <cols>
    <col min="1" max="1" width="1.5703125" customWidth="1"/>
    <col min="3" max="3" width="51" customWidth="1"/>
    <col min="4" max="4" width="26.7109375" customWidth="1"/>
    <col min="5" max="5" width="12.28515625" bestFit="1" customWidth="1"/>
    <col min="6" max="6" width="14.140625" bestFit="1" customWidth="1"/>
    <col min="7" max="7" width="13.140625" bestFit="1" customWidth="1"/>
  </cols>
  <sheetData>
    <row r="2" spans="3:8" ht="15.75" thickBot="1" x14ac:dyDescent="0.3"/>
    <row r="3" spans="3:8" ht="18.75" x14ac:dyDescent="0.3">
      <c r="C3" s="116" t="s">
        <v>57</v>
      </c>
      <c r="D3" s="117">
        <f>+INFORMECONDOMINO!G63</f>
        <v>13113414.400000002</v>
      </c>
    </row>
    <row r="4" spans="3:8" ht="18.75" x14ac:dyDescent="0.3">
      <c r="C4" s="118" t="s">
        <v>40</v>
      </c>
      <c r="D4" s="119">
        <f>+INFORMECONDOMINO!D79</f>
        <v>4469287</v>
      </c>
      <c r="F4" s="22" t="s">
        <v>4</v>
      </c>
    </row>
    <row r="5" spans="3:8" ht="19.5" thickBot="1" x14ac:dyDescent="0.35">
      <c r="C5" s="118" t="s">
        <v>47</v>
      </c>
      <c r="D5" s="120">
        <f>+Balance!H19</f>
        <v>616877.5</v>
      </c>
      <c r="F5" s="22" t="s">
        <v>4</v>
      </c>
    </row>
    <row r="6" spans="3:8" ht="19.5" thickBot="1" x14ac:dyDescent="0.35">
      <c r="C6" s="121" t="s">
        <v>41</v>
      </c>
      <c r="D6" s="122">
        <f>SUM(D3:D5)</f>
        <v>18199578.900000002</v>
      </c>
      <c r="F6" s="129" t="s">
        <v>4</v>
      </c>
    </row>
    <row r="7" spans="3:8" ht="18.75" x14ac:dyDescent="0.3">
      <c r="C7" s="118"/>
      <c r="D7" s="123"/>
    </row>
    <row r="8" spans="3:8" ht="18.75" x14ac:dyDescent="0.3">
      <c r="C8" s="127" t="s">
        <v>42</v>
      </c>
      <c r="D8" s="123"/>
    </row>
    <row r="9" spans="3:8" ht="18.75" x14ac:dyDescent="0.3">
      <c r="C9" s="118" t="s">
        <v>49</v>
      </c>
      <c r="D9" s="119">
        <f>-INFORMECONDOMINO!D80</f>
        <v>2884560.92</v>
      </c>
      <c r="E9" s="129" t="s">
        <v>4</v>
      </c>
      <c r="F9" s="22" t="s">
        <v>4</v>
      </c>
    </row>
    <row r="10" spans="3:8" s="108" customFormat="1" ht="18.75" x14ac:dyDescent="0.3">
      <c r="C10" s="118" t="s">
        <v>46</v>
      </c>
      <c r="D10" s="120">
        <f>+INFORMECONDOMINO!E74</f>
        <v>2559294.6</v>
      </c>
      <c r="E10" s="129"/>
      <c r="F10" s="22" t="s">
        <v>4</v>
      </c>
    </row>
    <row r="11" spans="3:8" ht="19.5" thickBot="1" x14ac:dyDescent="0.35">
      <c r="C11" s="118" t="s">
        <v>48</v>
      </c>
      <c r="D11" s="120">
        <f>+Balance!H27</f>
        <v>15103.6</v>
      </c>
    </row>
    <row r="12" spans="3:8" ht="19.5" thickBot="1" x14ac:dyDescent="0.35">
      <c r="C12" s="121" t="s">
        <v>43</v>
      </c>
      <c r="D12" s="124">
        <f>SUM(D9:D11)</f>
        <v>5458959.1199999992</v>
      </c>
    </row>
    <row r="13" spans="3:8" ht="18.75" x14ac:dyDescent="0.3">
      <c r="C13" s="118"/>
      <c r="D13" s="123"/>
      <c r="H13" s="78" t="s">
        <v>4</v>
      </c>
    </row>
    <row r="14" spans="3:8" ht="19.5" thickBot="1" x14ac:dyDescent="0.35">
      <c r="C14" s="118"/>
      <c r="D14" s="123"/>
    </row>
    <row r="15" spans="3:8" ht="27" customHeight="1" thickBot="1" x14ac:dyDescent="0.35">
      <c r="C15" s="121" t="s">
        <v>44</v>
      </c>
      <c r="D15" s="122">
        <f>+D6-D12</f>
        <v>12740619.780000003</v>
      </c>
      <c r="G15" s="22" t="s">
        <v>4</v>
      </c>
    </row>
    <row r="16" spans="3:8" ht="19.5" thickBot="1" x14ac:dyDescent="0.35">
      <c r="C16" s="125"/>
      <c r="D16" s="125"/>
    </row>
    <row r="17" spans="3:6" ht="31.5" customHeight="1" thickBot="1" x14ac:dyDescent="0.35">
      <c r="C17" s="128" t="s">
        <v>51</v>
      </c>
      <c r="D17" s="126">
        <f>+D3-D12</f>
        <v>7654455.2800000031</v>
      </c>
      <c r="F17" s="22" t="s">
        <v>4</v>
      </c>
    </row>
    <row r="19" spans="3:6" x14ac:dyDescent="0.25">
      <c r="D19" s="22" t="s">
        <v>4</v>
      </c>
    </row>
    <row r="24" spans="3:6" x14ac:dyDescent="0.25">
      <c r="D24" s="22" t="s">
        <v>4</v>
      </c>
    </row>
  </sheetData>
  <pageMargins left="0.56999999999999995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9"/>
  <sheetViews>
    <sheetView showGridLines="0" topLeftCell="A70" zoomScale="96" zoomScaleNormal="96" workbookViewId="0">
      <selection activeCell="E94" sqref="E94"/>
    </sheetView>
  </sheetViews>
  <sheetFormatPr baseColWidth="10" defaultColWidth="11.42578125" defaultRowHeight="15.75" x14ac:dyDescent="0.25"/>
  <cols>
    <col min="1" max="1" width="44.42578125" style="28" customWidth="1"/>
    <col min="2" max="2" width="40" style="28" customWidth="1"/>
    <col min="3" max="3" width="16.5703125" style="28" customWidth="1"/>
    <col min="4" max="4" width="14.42578125" style="28" customWidth="1"/>
    <col min="5" max="5" width="14.28515625" style="28" customWidth="1"/>
    <col min="6" max="6" width="8.5703125" style="28" customWidth="1"/>
    <col min="7" max="7" width="16.140625" style="28" customWidth="1"/>
    <col min="8" max="8" width="6.42578125" style="28" customWidth="1"/>
    <col min="9" max="9" width="2.28515625" style="28" customWidth="1"/>
    <col min="10" max="10" width="20.85546875" style="28" customWidth="1"/>
    <col min="11" max="11" width="18.28515625" style="28" customWidth="1"/>
    <col min="12" max="16384" width="11.42578125" style="28"/>
  </cols>
  <sheetData>
    <row r="1" spans="1:18" ht="18" customHeight="1" thickBot="1" x14ac:dyDescent="0.3">
      <c r="A1" s="162"/>
      <c r="B1" s="163"/>
      <c r="C1" s="163"/>
      <c r="D1" s="163"/>
      <c r="E1" s="163"/>
      <c r="F1" s="163"/>
      <c r="G1" s="163"/>
      <c r="H1" s="164"/>
      <c r="I1" s="25"/>
      <c r="J1" s="25"/>
      <c r="K1" s="26"/>
      <c r="L1" s="27"/>
      <c r="M1" s="27"/>
      <c r="N1" s="27"/>
      <c r="O1" s="27"/>
      <c r="P1" s="27"/>
      <c r="Q1" s="27"/>
      <c r="R1" s="27"/>
    </row>
    <row r="2" spans="1:18" ht="16.5" thickBot="1" x14ac:dyDescent="0.3">
      <c r="A2" s="79" t="s">
        <v>233</v>
      </c>
      <c r="B2" s="31"/>
      <c r="C2" s="31"/>
      <c r="D2" s="31"/>
      <c r="E2" s="31"/>
      <c r="F2" s="32"/>
      <c r="G2" s="32"/>
      <c r="H2" s="33"/>
      <c r="I2" s="34"/>
      <c r="J2" s="34"/>
      <c r="K2" s="26"/>
      <c r="L2" s="27"/>
      <c r="M2" s="27"/>
      <c r="N2" s="27"/>
      <c r="O2" s="27"/>
      <c r="P2" s="27"/>
      <c r="Q2" s="27"/>
      <c r="R2" s="27"/>
    </row>
    <row r="3" spans="1:18" ht="12.75" customHeight="1" thickBot="1" x14ac:dyDescent="0.3">
      <c r="A3" s="79" t="s">
        <v>14</v>
      </c>
      <c r="B3" s="31"/>
      <c r="C3" s="130" t="s">
        <v>56</v>
      </c>
      <c r="D3" s="31"/>
      <c r="E3" s="36"/>
      <c r="F3" s="32"/>
      <c r="G3" s="37"/>
      <c r="H3" s="38"/>
      <c r="I3" s="34"/>
      <c r="J3" s="34"/>
      <c r="K3" s="26"/>
      <c r="L3" s="27"/>
      <c r="M3" s="27"/>
      <c r="N3" s="27"/>
      <c r="O3" s="27"/>
      <c r="P3" s="27"/>
      <c r="Q3" s="27"/>
      <c r="R3" s="27"/>
    </row>
    <row r="4" spans="1:18" ht="23.25" customHeight="1" thickBot="1" x14ac:dyDescent="0.3">
      <c r="A4" s="29"/>
      <c r="B4" s="34"/>
      <c r="C4" s="34"/>
      <c r="D4" s="34"/>
      <c r="E4" s="34"/>
      <c r="F4" s="34"/>
      <c r="G4" s="34"/>
      <c r="H4" s="33"/>
      <c r="I4" s="34"/>
      <c r="J4" s="34"/>
      <c r="K4" s="26"/>
      <c r="L4" s="27"/>
      <c r="M4" s="27"/>
      <c r="N4" s="27"/>
      <c r="O4" s="27"/>
      <c r="P4" s="27"/>
      <c r="Q4" s="27"/>
      <c r="R4" s="27"/>
    </row>
    <row r="5" spans="1:18" ht="16.5" thickBot="1" x14ac:dyDescent="0.3">
      <c r="A5" s="93" t="s">
        <v>15</v>
      </c>
      <c r="B5" s="39"/>
      <c r="C5" s="130" t="s">
        <v>16</v>
      </c>
      <c r="D5" s="40"/>
      <c r="E5" s="35" t="s">
        <v>17</v>
      </c>
      <c r="F5" s="40"/>
      <c r="G5" s="35" t="s">
        <v>18</v>
      </c>
      <c r="H5" s="41"/>
      <c r="I5" s="39"/>
      <c r="J5" s="34"/>
      <c r="K5" s="26"/>
      <c r="L5" s="27"/>
      <c r="M5" s="27"/>
      <c r="N5" s="27"/>
      <c r="O5" s="27"/>
      <c r="P5" s="27"/>
      <c r="Q5" s="27"/>
      <c r="R5" s="27"/>
    </row>
    <row r="6" spans="1:18" x14ac:dyDescent="0.25">
      <c r="A6" s="80"/>
      <c r="B6" s="39"/>
      <c r="C6" s="39"/>
      <c r="D6" s="40"/>
      <c r="E6" s="39"/>
      <c r="F6" s="40"/>
      <c r="G6" s="39"/>
      <c r="H6" s="41"/>
      <c r="I6" s="39"/>
      <c r="J6" s="34"/>
      <c r="K6" s="26"/>
      <c r="L6" s="27"/>
      <c r="M6" s="27"/>
      <c r="N6" s="27"/>
      <c r="O6" s="27"/>
      <c r="P6" s="27"/>
      <c r="Q6" s="27"/>
      <c r="R6" s="27"/>
    </row>
    <row r="7" spans="1:18" x14ac:dyDescent="0.25">
      <c r="A7" s="81" t="s">
        <v>77</v>
      </c>
      <c r="B7" s="42"/>
      <c r="C7" s="34"/>
      <c r="D7" s="34"/>
      <c r="E7" s="34"/>
      <c r="F7" s="43" t="s">
        <v>19</v>
      </c>
      <c r="G7" s="90">
        <v>9411061.4600000009</v>
      </c>
      <c r="H7" s="44"/>
      <c r="I7" s="45"/>
      <c r="J7" s="140" t="s">
        <v>4</v>
      </c>
      <c r="K7" s="140" t="s">
        <v>4</v>
      </c>
      <c r="L7" s="27"/>
      <c r="M7" s="27"/>
      <c r="N7" s="27"/>
      <c r="O7" s="27"/>
      <c r="P7" s="27"/>
      <c r="Q7" s="27"/>
      <c r="R7" s="27"/>
    </row>
    <row r="8" spans="1:18" x14ac:dyDescent="0.25">
      <c r="A8" s="29"/>
      <c r="B8" s="34"/>
      <c r="C8" s="46"/>
      <c r="D8" s="34"/>
      <c r="E8" s="34"/>
      <c r="F8" s="34"/>
      <c r="G8" s="34"/>
      <c r="H8" s="33"/>
      <c r="I8" s="34"/>
      <c r="J8" s="47" t="s">
        <v>4</v>
      </c>
      <c r="K8" s="26"/>
      <c r="L8" s="27"/>
      <c r="M8" s="27"/>
      <c r="N8" s="27"/>
      <c r="O8" s="27"/>
      <c r="P8" s="27"/>
      <c r="Q8" s="27"/>
      <c r="R8" s="27"/>
    </row>
    <row r="9" spans="1:18" x14ac:dyDescent="0.25">
      <c r="A9" s="82" t="s">
        <v>20</v>
      </c>
      <c r="B9" s="42"/>
      <c r="C9" s="34"/>
      <c r="D9" s="34"/>
      <c r="E9" s="34"/>
      <c r="F9" s="34"/>
      <c r="G9" s="34"/>
      <c r="H9" s="33"/>
      <c r="I9" s="34"/>
      <c r="J9" s="34"/>
      <c r="K9" s="26"/>
      <c r="L9" s="27"/>
      <c r="M9" s="27"/>
      <c r="N9" s="27"/>
      <c r="O9" s="27"/>
      <c r="P9" s="27"/>
      <c r="Q9" s="27"/>
      <c r="R9" s="27"/>
    </row>
    <row r="10" spans="1:18" ht="17.100000000000001" customHeight="1" x14ac:dyDescent="0.25">
      <c r="A10" s="206" t="s">
        <v>126</v>
      </c>
      <c r="B10" s="142" t="s">
        <v>127</v>
      </c>
      <c r="D10" s="148"/>
      <c r="E10" s="147">
        <v>966575</v>
      </c>
      <c r="F10" s="85"/>
      <c r="G10" s="48"/>
      <c r="H10" s="49"/>
      <c r="I10" s="48"/>
      <c r="J10" s="34"/>
      <c r="K10" s="26"/>
      <c r="L10" s="27"/>
      <c r="M10" s="27"/>
      <c r="N10" s="27"/>
      <c r="O10" s="27"/>
      <c r="P10" s="27"/>
      <c r="Q10" s="27"/>
      <c r="R10" s="27"/>
    </row>
    <row r="11" spans="1:18" ht="17.100000000000001" customHeight="1" x14ac:dyDescent="0.25">
      <c r="A11" s="206" t="s">
        <v>128</v>
      </c>
      <c r="B11" s="142" t="s">
        <v>129</v>
      </c>
      <c r="D11" s="148"/>
      <c r="E11" s="147">
        <v>189365</v>
      </c>
      <c r="F11" s="85"/>
      <c r="G11" s="48"/>
      <c r="H11" s="49"/>
      <c r="I11" s="48"/>
      <c r="J11" s="34"/>
      <c r="K11" s="26"/>
      <c r="L11" s="27"/>
      <c r="M11" s="27"/>
      <c r="N11" s="27"/>
      <c r="O11" s="27"/>
      <c r="P11" s="27"/>
      <c r="Q11" s="27"/>
      <c r="R11" s="27"/>
    </row>
    <row r="12" spans="1:18" ht="17.100000000000001" customHeight="1" x14ac:dyDescent="0.25">
      <c r="A12" s="206" t="s">
        <v>130</v>
      </c>
      <c r="B12" s="142" t="s">
        <v>131</v>
      </c>
      <c r="D12" s="148"/>
      <c r="E12" s="112">
        <v>285000</v>
      </c>
      <c r="F12" s="85"/>
      <c r="G12" s="48"/>
      <c r="H12" s="49"/>
      <c r="I12" s="48"/>
      <c r="J12" s="34"/>
      <c r="K12" s="26"/>
      <c r="L12" s="27"/>
      <c r="M12" s="27"/>
      <c r="N12" s="27"/>
      <c r="O12" s="27"/>
      <c r="P12" s="27"/>
      <c r="Q12" s="27"/>
      <c r="R12" s="27"/>
    </row>
    <row r="13" spans="1:18" ht="17.100000000000001" customHeight="1" x14ac:dyDescent="0.25">
      <c r="A13" s="206" t="s">
        <v>81</v>
      </c>
      <c r="B13" s="142" t="s">
        <v>82</v>
      </c>
      <c r="D13" s="148"/>
      <c r="E13" s="147">
        <v>189365</v>
      </c>
      <c r="F13" s="85"/>
      <c r="G13" s="48"/>
      <c r="H13" s="49"/>
      <c r="I13" s="48"/>
      <c r="J13" s="34"/>
      <c r="K13" s="26"/>
      <c r="L13" s="27"/>
      <c r="M13" s="27"/>
      <c r="N13" s="27"/>
      <c r="O13" s="27"/>
      <c r="P13" s="27"/>
      <c r="Q13" s="27"/>
      <c r="R13" s="27"/>
    </row>
    <row r="14" spans="1:18" ht="17.100000000000001" customHeight="1" x14ac:dyDescent="0.25">
      <c r="A14" s="206" t="s">
        <v>83</v>
      </c>
      <c r="B14" s="142" t="s">
        <v>84</v>
      </c>
      <c r="D14" s="148"/>
      <c r="E14" s="147">
        <v>190000</v>
      </c>
      <c r="F14" s="85"/>
      <c r="G14" s="48"/>
      <c r="H14" s="49"/>
      <c r="I14" s="48"/>
      <c r="J14" s="34"/>
      <c r="K14" s="26"/>
      <c r="L14" s="27"/>
      <c r="M14" s="27"/>
      <c r="N14" s="27"/>
      <c r="O14" s="27"/>
      <c r="P14" s="27"/>
      <c r="Q14" s="27"/>
      <c r="R14" s="27"/>
    </row>
    <row r="15" spans="1:18" ht="17.100000000000001" customHeight="1" x14ac:dyDescent="0.25">
      <c r="A15" s="206" t="s">
        <v>85</v>
      </c>
      <c r="B15" s="142" t="s">
        <v>86</v>
      </c>
      <c r="D15" s="148"/>
      <c r="E15" s="147">
        <v>189365</v>
      </c>
      <c r="F15" s="85"/>
      <c r="G15" s="48"/>
      <c r="H15" s="49"/>
      <c r="I15" s="48"/>
      <c r="J15" s="34"/>
      <c r="K15" s="26"/>
      <c r="L15" s="27"/>
      <c r="M15" s="27"/>
      <c r="N15" s="27"/>
      <c r="O15" s="27"/>
      <c r="P15" s="27"/>
      <c r="Q15" s="27"/>
      <c r="R15" s="27"/>
    </row>
    <row r="16" spans="1:18" ht="17.100000000000001" customHeight="1" x14ac:dyDescent="0.25">
      <c r="A16" s="206" t="s">
        <v>87</v>
      </c>
      <c r="B16" s="142" t="s">
        <v>88</v>
      </c>
      <c r="D16" s="148"/>
      <c r="E16" s="147">
        <v>189365</v>
      </c>
      <c r="F16" s="85"/>
      <c r="G16" s="48"/>
      <c r="H16" s="49"/>
      <c r="I16" s="48"/>
      <c r="J16" s="34"/>
      <c r="K16" s="26"/>
      <c r="L16" s="27"/>
      <c r="M16" s="27"/>
      <c r="N16" s="27"/>
      <c r="O16" s="27"/>
      <c r="P16" s="27"/>
      <c r="Q16" s="27"/>
      <c r="R16" s="27"/>
    </row>
    <row r="17" spans="1:18" ht="17.100000000000001" customHeight="1" x14ac:dyDescent="0.25">
      <c r="A17" s="206" t="s">
        <v>217</v>
      </c>
      <c r="B17" s="142" t="s">
        <v>92</v>
      </c>
      <c r="D17" s="148"/>
      <c r="E17" s="147">
        <v>295000</v>
      </c>
      <c r="F17" s="85"/>
      <c r="G17" s="48"/>
      <c r="H17" s="49"/>
      <c r="I17" s="48"/>
      <c r="J17" s="34"/>
      <c r="K17" s="26"/>
      <c r="L17" s="27"/>
      <c r="M17" s="27"/>
      <c r="N17" s="27"/>
      <c r="O17" s="27"/>
      <c r="P17" s="27"/>
      <c r="Q17" s="27"/>
      <c r="R17" s="27"/>
    </row>
    <row r="18" spans="1:18" ht="17.100000000000001" customHeight="1" x14ac:dyDescent="0.25">
      <c r="A18" s="206" t="s">
        <v>218</v>
      </c>
      <c r="B18" s="142" t="s">
        <v>90</v>
      </c>
      <c r="D18" s="148"/>
      <c r="E18" s="147">
        <v>189365</v>
      </c>
      <c r="F18" s="85"/>
      <c r="G18" s="48"/>
      <c r="H18" s="49"/>
      <c r="I18" s="48"/>
      <c r="J18" s="34"/>
      <c r="K18" s="26"/>
      <c r="L18" s="27"/>
      <c r="M18" s="27"/>
      <c r="N18" s="27"/>
      <c r="O18" s="27"/>
      <c r="P18" s="27"/>
      <c r="Q18" s="27"/>
      <c r="R18" s="27"/>
    </row>
    <row r="19" spans="1:18" ht="17.100000000000001" customHeight="1" x14ac:dyDescent="0.25">
      <c r="A19" s="206" t="s">
        <v>93</v>
      </c>
      <c r="B19" s="142" t="s">
        <v>94</v>
      </c>
      <c r="D19" s="148"/>
      <c r="E19" s="147">
        <v>207208</v>
      </c>
      <c r="F19" s="85"/>
      <c r="G19" s="48"/>
      <c r="H19" s="49"/>
      <c r="I19" s="48"/>
      <c r="J19" s="34"/>
      <c r="K19" s="26"/>
      <c r="L19" s="27"/>
      <c r="M19" s="27"/>
      <c r="N19" s="27"/>
      <c r="O19" s="27"/>
      <c r="P19" s="27"/>
      <c r="Q19" s="27"/>
      <c r="R19" s="27"/>
    </row>
    <row r="20" spans="1:18" ht="17.100000000000001" customHeight="1" x14ac:dyDescent="0.25">
      <c r="A20" s="206" t="s">
        <v>95</v>
      </c>
      <c r="B20" s="142" t="s">
        <v>96</v>
      </c>
      <c r="D20" s="148"/>
      <c r="E20" s="147">
        <v>189365</v>
      </c>
      <c r="F20" s="85"/>
      <c r="G20" s="48"/>
      <c r="H20" s="49"/>
      <c r="I20" s="48"/>
      <c r="J20" s="34"/>
      <c r="K20" s="26"/>
      <c r="L20" s="27"/>
      <c r="M20" s="27"/>
      <c r="N20" s="27"/>
      <c r="O20" s="27"/>
      <c r="P20" s="27"/>
      <c r="Q20" s="27"/>
      <c r="R20" s="27"/>
    </row>
    <row r="21" spans="1:18" ht="17.100000000000001" customHeight="1" x14ac:dyDescent="0.25">
      <c r="A21" s="206" t="s">
        <v>224</v>
      </c>
      <c r="B21" s="142" t="s">
        <v>98</v>
      </c>
      <c r="D21" s="148"/>
      <c r="E21" s="147">
        <v>287788</v>
      </c>
      <c r="F21" s="85"/>
      <c r="G21" s="48"/>
      <c r="H21" s="49"/>
      <c r="I21" s="48"/>
      <c r="J21" s="34"/>
      <c r="K21" s="26"/>
      <c r="L21" s="27"/>
      <c r="M21" s="27"/>
      <c r="N21" s="27"/>
      <c r="O21" s="27"/>
      <c r="P21" s="27"/>
      <c r="Q21" s="27"/>
      <c r="R21" s="27"/>
    </row>
    <row r="22" spans="1:18" ht="17.100000000000001" customHeight="1" x14ac:dyDescent="0.25">
      <c r="A22" s="206" t="s">
        <v>99</v>
      </c>
      <c r="B22" s="142" t="s">
        <v>100</v>
      </c>
      <c r="D22" s="148"/>
      <c r="E22" s="147">
        <v>189045</v>
      </c>
      <c r="F22" s="85"/>
      <c r="G22" s="48"/>
      <c r="H22" s="49"/>
      <c r="I22" s="48"/>
      <c r="J22" s="34"/>
      <c r="K22" s="26"/>
      <c r="L22" s="27"/>
      <c r="M22" s="27"/>
      <c r="N22" s="27"/>
      <c r="O22" s="27"/>
      <c r="P22" s="27"/>
      <c r="Q22" s="27"/>
      <c r="R22" s="27"/>
    </row>
    <row r="23" spans="1:18" ht="17.100000000000001" customHeight="1" x14ac:dyDescent="0.25">
      <c r="A23" s="206" t="s">
        <v>101</v>
      </c>
      <c r="B23" s="142" t="s">
        <v>102</v>
      </c>
      <c r="D23" s="148"/>
      <c r="E23" s="147">
        <v>189365</v>
      </c>
      <c r="F23" s="85"/>
      <c r="G23" s="48"/>
      <c r="H23" s="49"/>
      <c r="I23" s="48"/>
      <c r="J23" s="34"/>
      <c r="K23" s="26"/>
      <c r="L23" s="27"/>
      <c r="M23" s="27"/>
      <c r="N23" s="27"/>
      <c r="O23" s="27"/>
      <c r="P23" s="27"/>
      <c r="Q23" s="27"/>
      <c r="R23" s="27"/>
    </row>
    <row r="24" spans="1:18" ht="17.100000000000001" customHeight="1" x14ac:dyDescent="0.25">
      <c r="A24" s="206" t="s">
        <v>103</v>
      </c>
      <c r="B24" s="142" t="s">
        <v>104</v>
      </c>
      <c r="D24" s="148"/>
      <c r="E24" s="147">
        <v>189365</v>
      </c>
      <c r="F24" s="85"/>
      <c r="G24" s="48"/>
      <c r="H24" s="49"/>
      <c r="I24" s="48"/>
      <c r="J24" s="34"/>
      <c r="K24" s="26"/>
      <c r="L24" s="27"/>
      <c r="M24" s="27"/>
      <c r="N24" s="27"/>
      <c r="O24" s="27"/>
      <c r="P24" s="27"/>
      <c r="Q24" s="27"/>
      <c r="R24" s="27"/>
    </row>
    <row r="25" spans="1:18" ht="17.100000000000001" customHeight="1" x14ac:dyDescent="0.25">
      <c r="A25" s="206" t="s">
        <v>105</v>
      </c>
      <c r="B25" s="142" t="s">
        <v>106</v>
      </c>
      <c r="D25" s="148"/>
      <c r="E25" s="147">
        <v>206920</v>
      </c>
      <c r="F25" s="85"/>
      <c r="G25" s="48"/>
      <c r="H25" s="49"/>
      <c r="I25" s="48"/>
      <c r="J25" s="34"/>
      <c r="K25" s="26"/>
      <c r="L25" s="27"/>
      <c r="M25" s="27"/>
      <c r="N25" s="27"/>
      <c r="O25" s="27"/>
      <c r="P25" s="27"/>
      <c r="Q25" s="27"/>
      <c r="R25" s="27"/>
    </row>
    <row r="26" spans="1:18" ht="17.100000000000001" customHeight="1" x14ac:dyDescent="0.25">
      <c r="A26" s="206" t="s">
        <v>107</v>
      </c>
      <c r="B26" s="142" t="s">
        <v>108</v>
      </c>
      <c r="D26" s="148"/>
      <c r="E26" s="147">
        <v>189365</v>
      </c>
      <c r="F26" s="85"/>
      <c r="G26" s="48"/>
      <c r="H26" s="49"/>
      <c r="I26" s="48"/>
      <c r="J26" s="34"/>
      <c r="K26" s="26"/>
      <c r="L26" s="27"/>
      <c r="M26" s="27"/>
      <c r="N26" s="27"/>
      <c r="O26" s="27"/>
      <c r="P26" s="27"/>
      <c r="Q26" s="27"/>
      <c r="R26" s="27"/>
    </row>
    <row r="27" spans="1:18" ht="17.100000000000001" customHeight="1" x14ac:dyDescent="0.25">
      <c r="A27" s="206" t="s">
        <v>224</v>
      </c>
      <c r="B27" s="142" t="s">
        <v>109</v>
      </c>
      <c r="D27" s="148"/>
      <c r="E27" s="147">
        <v>9000</v>
      </c>
      <c r="F27" s="85"/>
      <c r="G27" s="48"/>
      <c r="H27" s="49"/>
      <c r="I27" s="48"/>
      <c r="J27" s="34"/>
      <c r="K27" s="26"/>
      <c r="L27" s="27"/>
      <c r="M27" s="27"/>
      <c r="N27" s="27"/>
      <c r="O27" s="27"/>
      <c r="P27" s="27"/>
      <c r="Q27" s="27"/>
      <c r="R27" s="27"/>
    </row>
    <row r="28" spans="1:18" ht="17.100000000000001" customHeight="1" x14ac:dyDescent="0.25">
      <c r="A28" s="206" t="s">
        <v>83</v>
      </c>
      <c r="B28" s="142" t="s">
        <v>110</v>
      </c>
      <c r="D28" s="148"/>
      <c r="E28" s="147">
        <v>190000</v>
      </c>
      <c r="F28" s="85"/>
      <c r="G28" s="48"/>
      <c r="H28" s="49"/>
      <c r="I28" s="48"/>
      <c r="J28" s="34"/>
      <c r="K28" s="26"/>
      <c r="L28" s="27"/>
      <c r="M28" s="27"/>
      <c r="N28" s="27"/>
      <c r="O28" s="27"/>
      <c r="P28" s="27"/>
      <c r="Q28" s="27"/>
      <c r="R28" s="27"/>
    </row>
    <row r="29" spans="1:18" ht="17.100000000000001" customHeight="1" x14ac:dyDescent="0.25">
      <c r="A29" s="206" t="s">
        <v>113</v>
      </c>
      <c r="B29" s="142" t="s">
        <v>114</v>
      </c>
      <c r="D29" s="148"/>
      <c r="E29" s="147">
        <v>207208</v>
      </c>
      <c r="F29" s="85"/>
      <c r="G29" s="48"/>
      <c r="H29" s="49"/>
      <c r="I29" s="48"/>
      <c r="J29" s="34"/>
      <c r="K29" s="26"/>
      <c r="L29" s="27"/>
      <c r="M29" s="27"/>
      <c r="N29" s="27"/>
      <c r="O29" s="27"/>
      <c r="P29" s="27"/>
      <c r="Q29" s="27"/>
      <c r="R29" s="27"/>
    </row>
    <row r="30" spans="1:18" ht="17.100000000000001" customHeight="1" x14ac:dyDescent="0.25">
      <c r="A30" s="206" t="s">
        <v>111</v>
      </c>
      <c r="B30" s="142" t="s">
        <v>115</v>
      </c>
      <c r="D30" s="148"/>
      <c r="E30" s="147">
        <v>207208</v>
      </c>
      <c r="F30" s="85"/>
      <c r="G30" s="48"/>
      <c r="H30" s="49"/>
      <c r="I30" s="48"/>
      <c r="J30" s="34"/>
      <c r="K30" s="26"/>
      <c r="L30" s="27"/>
      <c r="M30" s="27"/>
      <c r="N30" s="27"/>
      <c r="O30" s="27"/>
      <c r="P30" s="27"/>
      <c r="Q30" s="27"/>
      <c r="R30" s="27"/>
    </row>
    <row r="31" spans="1:18" ht="17.100000000000001" customHeight="1" x14ac:dyDescent="0.25">
      <c r="A31" s="206" t="s">
        <v>111</v>
      </c>
      <c r="B31" s="142" t="s">
        <v>112</v>
      </c>
      <c r="D31" s="148"/>
      <c r="E31" s="147">
        <v>207208</v>
      </c>
      <c r="F31" s="85"/>
      <c r="G31" s="48"/>
      <c r="H31" s="49"/>
      <c r="I31" s="48"/>
      <c r="J31" s="34"/>
      <c r="K31" s="26"/>
      <c r="L31" s="27"/>
      <c r="M31" s="27"/>
      <c r="N31" s="27"/>
      <c r="O31" s="27"/>
      <c r="P31" s="27"/>
      <c r="Q31" s="27"/>
      <c r="R31" s="27"/>
    </row>
    <row r="32" spans="1:18" ht="17.100000000000001" customHeight="1" x14ac:dyDescent="0.25">
      <c r="A32" s="206" t="s">
        <v>116</v>
      </c>
      <c r="B32" s="142" t="s">
        <v>117</v>
      </c>
      <c r="D32" s="148"/>
      <c r="E32" s="112">
        <v>189365</v>
      </c>
      <c r="F32" s="85"/>
      <c r="G32" s="48"/>
      <c r="H32" s="49"/>
      <c r="I32" s="48"/>
      <c r="J32" s="34"/>
      <c r="K32" s="26"/>
      <c r="L32" s="27"/>
      <c r="M32" s="27"/>
      <c r="N32" s="27"/>
      <c r="O32" s="27"/>
      <c r="P32" s="27"/>
      <c r="Q32" s="27"/>
      <c r="R32" s="27"/>
    </row>
    <row r="33" spans="1:18" ht="17.100000000000001" customHeight="1" x14ac:dyDescent="0.25">
      <c r="A33" s="206" t="s">
        <v>136</v>
      </c>
      <c r="B33" s="142" t="s">
        <v>137</v>
      </c>
      <c r="D33" s="148"/>
      <c r="E33" s="147">
        <v>189635</v>
      </c>
      <c r="F33" s="85"/>
      <c r="G33" s="48"/>
      <c r="H33" s="49"/>
      <c r="I33" s="48"/>
      <c r="J33" s="34"/>
      <c r="K33" s="26"/>
      <c r="L33" s="27"/>
      <c r="M33" s="27"/>
      <c r="N33" s="27"/>
      <c r="O33" s="27"/>
      <c r="P33" s="27"/>
      <c r="Q33" s="27"/>
      <c r="R33" s="27"/>
    </row>
    <row r="34" spans="1:18" ht="17.100000000000001" customHeight="1" x14ac:dyDescent="0.25">
      <c r="A34" s="206" t="s">
        <v>138</v>
      </c>
      <c r="B34" s="142" t="s">
        <v>139</v>
      </c>
      <c r="D34" s="148"/>
      <c r="E34" s="147">
        <v>287788</v>
      </c>
      <c r="F34" s="85"/>
      <c r="G34" s="48"/>
      <c r="H34" s="49"/>
      <c r="I34" s="48"/>
      <c r="J34" s="34"/>
      <c r="K34" s="26"/>
      <c r="L34" s="27"/>
      <c r="M34" s="27"/>
      <c r="N34" s="27"/>
      <c r="O34" s="27"/>
      <c r="P34" s="27"/>
      <c r="Q34" s="27"/>
      <c r="R34" s="27"/>
    </row>
    <row r="35" spans="1:18" ht="17.100000000000001" customHeight="1" x14ac:dyDescent="0.25">
      <c r="A35" s="206" t="s">
        <v>160</v>
      </c>
      <c r="B35" s="142" t="s">
        <v>161</v>
      </c>
      <c r="D35" s="148"/>
      <c r="E35" s="147">
        <v>287788</v>
      </c>
      <c r="F35" s="85"/>
      <c r="G35" s="48"/>
      <c r="H35" s="49"/>
      <c r="I35" s="48"/>
      <c r="J35" s="34"/>
      <c r="K35" s="26"/>
      <c r="L35" s="27"/>
      <c r="M35" s="27"/>
      <c r="N35" s="27"/>
      <c r="O35" s="27"/>
      <c r="P35" s="27"/>
      <c r="Q35" s="27"/>
      <c r="R35" s="27"/>
    </row>
    <row r="36" spans="1:18" ht="17.100000000000001" customHeight="1" x14ac:dyDescent="0.25">
      <c r="A36" s="206" t="s">
        <v>162</v>
      </c>
      <c r="B36" s="142" t="s">
        <v>163</v>
      </c>
      <c r="D36" s="148"/>
      <c r="E36" s="147">
        <v>239765</v>
      </c>
      <c r="F36" s="85"/>
      <c r="G36" s="48"/>
      <c r="H36" s="49"/>
      <c r="I36" s="48"/>
      <c r="J36" s="34"/>
      <c r="K36" s="26"/>
      <c r="L36" s="27"/>
      <c r="M36" s="27"/>
      <c r="N36" s="27"/>
      <c r="O36" s="27"/>
      <c r="P36" s="27"/>
      <c r="Q36" s="27"/>
      <c r="R36" s="27"/>
    </row>
    <row r="37" spans="1:18" ht="17.100000000000001" customHeight="1" x14ac:dyDescent="0.25">
      <c r="A37" s="206" t="s">
        <v>168</v>
      </c>
      <c r="B37" s="142" t="s">
        <v>169</v>
      </c>
      <c r="D37" s="148"/>
      <c r="E37" s="147">
        <v>183460</v>
      </c>
      <c r="F37" s="85"/>
      <c r="G37" s="48"/>
      <c r="H37" s="49"/>
      <c r="I37" s="48"/>
      <c r="J37" s="34"/>
      <c r="K37" s="26"/>
      <c r="L37" s="27"/>
      <c r="M37" s="27"/>
      <c r="N37" s="27"/>
      <c r="O37" s="27"/>
      <c r="P37" s="27"/>
      <c r="Q37" s="27"/>
      <c r="R37" s="27"/>
    </row>
    <row r="38" spans="1:18" ht="17.100000000000001" customHeight="1" thickBot="1" x14ac:dyDescent="0.3">
      <c r="A38" s="206" t="s">
        <v>168</v>
      </c>
      <c r="B38" s="142" t="s">
        <v>170</v>
      </c>
      <c r="D38" s="148"/>
      <c r="E38" s="113">
        <v>189365</v>
      </c>
      <c r="F38" s="85"/>
      <c r="G38" s="48"/>
      <c r="H38" s="49"/>
      <c r="I38" s="48"/>
      <c r="J38" s="34"/>
      <c r="K38" s="26"/>
      <c r="L38" s="27"/>
      <c r="M38" s="27"/>
      <c r="N38" s="27"/>
      <c r="O38" s="27"/>
      <c r="P38" s="27"/>
      <c r="Q38" s="27"/>
      <c r="R38" s="27"/>
    </row>
    <row r="39" spans="1:18" ht="17.100000000000001" customHeight="1" x14ac:dyDescent="0.25">
      <c r="A39" s="142"/>
      <c r="B39" s="142"/>
      <c r="C39" s="148"/>
      <c r="D39" s="148"/>
      <c r="E39" s="112"/>
      <c r="F39" s="85"/>
      <c r="G39" s="48"/>
      <c r="H39" s="49"/>
      <c r="I39" s="48"/>
      <c r="J39" s="34"/>
      <c r="K39" s="26"/>
      <c r="L39" s="27"/>
      <c r="M39" s="27"/>
      <c r="N39" s="27"/>
      <c r="O39" s="27"/>
      <c r="P39" s="27"/>
      <c r="Q39" s="27"/>
      <c r="R39" s="27"/>
    </row>
    <row r="40" spans="1:18" ht="17.100000000000001" customHeight="1" x14ac:dyDescent="0.25">
      <c r="A40" s="142"/>
      <c r="B40" s="142"/>
      <c r="C40" s="112"/>
      <c r="D40" s="112"/>
      <c r="E40" s="76"/>
      <c r="F40" s="40"/>
      <c r="G40" s="101">
        <f>SUM(E10:E38)</f>
        <v>6719611</v>
      </c>
      <c r="H40" s="49"/>
      <c r="I40" s="45"/>
      <c r="J40" s="140" t="s">
        <v>4</v>
      </c>
      <c r="K40" s="26"/>
      <c r="L40" s="27"/>
      <c r="M40" s="27"/>
      <c r="N40" s="27"/>
      <c r="O40" s="27"/>
      <c r="P40" s="27"/>
      <c r="Q40" s="27"/>
      <c r="R40" s="27"/>
    </row>
    <row r="41" spans="1:18" ht="17.100000000000001" customHeight="1" thickBot="1" x14ac:dyDescent="0.3">
      <c r="A41" s="142"/>
      <c r="B41" s="142"/>
      <c r="C41" s="112"/>
      <c r="D41" s="112"/>
      <c r="E41" s="76"/>
      <c r="F41" s="40"/>
      <c r="G41" s="45"/>
      <c r="H41" s="49"/>
      <c r="I41" s="45"/>
      <c r="K41" s="26"/>
      <c r="L41" s="27"/>
      <c r="M41" s="27"/>
      <c r="N41" s="27"/>
      <c r="O41" s="27"/>
      <c r="P41" s="27"/>
      <c r="Q41" s="27"/>
      <c r="R41" s="27"/>
    </row>
    <row r="42" spans="1:18" ht="17.100000000000001" customHeight="1" thickBot="1" x14ac:dyDescent="0.3">
      <c r="A42" s="111" t="s">
        <v>21</v>
      </c>
      <c r="B42" s="42"/>
      <c r="C42" s="34"/>
      <c r="D42" s="34"/>
      <c r="E42" s="110"/>
      <c r="F42" s="34"/>
      <c r="G42" s="34"/>
      <c r="H42" s="33"/>
      <c r="I42" s="34"/>
      <c r="J42" s="140" t="s">
        <v>4</v>
      </c>
      <c r="K42" s="26"/>
      <c r="L42" s="27"/>
      <c r="M42" s="27"/>
      <c r="N42" s="27"/>
      <c r="O42" s="27"/>
      <c r="P42" s="27"/>
      <c r="Q42" s="27"/>
      <c r="R42" s="27"/>
    </row>
    <row r="43" spans="1:18" ht="17.100000000000001" customHeight="1" thickBot="1" x14ac:dyDescent="0.3">
      <c r="A43" s="150" t="s">
        <v>54</v>
      </c>
      <c r="B43" s="84"/>
      <c r="C43" s="85"/>
      <c r="D43" s="151">
        <v>3152.55</v>
      </c>
      <c r="E43" s="47"/>
      <c r="F43" s="34"/>
      <c r="H43" s="33"/>
      <c r="I43" s="34"/>
      <c r="K43" s="26"/>
      <c r="L43" s="27"/>
      <c r="M43" s="27"/>
      <c r="N43" s="27"/>
      <c r="O43" s="27"/>
      <c r="P43" s="27"/>
      <c r="Q43" s="27"/>
      <c r="R43" s="27"/>
    </row>
    <row r="44" spans="1:18" ht="17.100000000000001" customHeight="1" x14ac:dyDescent="0.25">
      <c r="A44" s="150" t="s">
        <v>4</v>
      </c>
      <c r="B44" s="30"/>
      <c r="C44" s="30"/>
      <c r="D44" s="85" t="s">
        <v>4</v>
      </c>
      <c r="E44" s="45"/>
      <c r="F44" s="50"/>
      <c r="G44" s="101">
        <f>SUM(D43:D44)</f>
        <v>3152.55</v>
      </c>
      <c r="H44" s="49"/>
      <c r="I44" s="45"/>
      <c r="K44" s="26"/>
      <c r="L44" s="27"/>
      <c r="M44" s="27"/>
      <c r="N44" s="27"/>
      <c r="O44" s="27"/>
      <c r="P44" s="27"/>
      <c r="Q44" s="27"/>
      <c r="R44" s="27"/>
    </row>
    <row r="45" spans="1:18" ht="17.100000000000001" customHeight="1" x14ac:dyDescent="0.25">
      <c r="A45" s="83"/>
      <c r="B45" s="30"/>
      <c r="C45" s="30"/>
      <c r="D45" s="91"/>
      <c r="E45" s="45"/>
      <c r="F45" s="50"/>
      <c r="H45" s="49"/>
      <c r="I45" s="45"/>
      <c r="K45" s="26"/>
      <c r="L45" s="27"/>
      <c r="M45" s="27"/>
      <c r="N45" s="27"/>
      <c r="O45" s="27"/>
      <c r="P45" s="27"/>
      <c r="Q45" s="27"/>
      <c r="R45" s="27"/>
    </row>
    <row r="46" spans="1:18" ht="17.100000000000001" customHeight="1" x14ac:dyDescent="0.25">
      <c r="A46" s="81" t="s">
        <v>22</v>
      </c>
      <c r="B46" s="42"/>
      <c r="C46" s="39"/>
      <c r="D46" s="31"/>
      <c r="E46" s="51"/>
      <c r="F46" s="43" t="s">
        <v>19</v>
      </c>
      <c r="G46" s="101">
        <f>+G40+G44</f>
        <v>6722763.5499999998</v>
      </c>
      <c r="H46" s="44"/>
      <c r="I46" s="45"/>
      <c r="J46" s="103" t="s">
        <v>4</v>
      </c>
      <c r="K46" s="75" t="s">
        <v>4</v>
      </c>
      <c r="L46" s="27"/>
      <c r="M46" s="27"/>
      <c r="N46" s="27"/>
      <c r="O46" s="27"/>
      <c r="P46" s="27"/>
      <c r="Q46" s="27"/>
      <c r="R46" s="27"/>
    </row>
    <row r="47" spans="1:18" ht="17.100000000000001" customHeight="1" thickBot="1" x14ac:dyDescent="0.3">
      <c r="A47" s="86"/>
      <c r="B47" s="50"/>
      <c r="C47" s="50"/>
      <c r="D47" s="50"/>
      <c r="E47" s="48"/>
      <c r="F47" s="50"/>
      <c r="G47" s="50"/>
      <c r="H47" s="52"/>
      <c r="I47" s="50"/>
      <c r="J47" s="103" t="s">
        <v>4</v>
      </c>
      <c r="K47" s="75"/>
      <c r="L47" s="27"/>
      <c r="M47" s="27"/>
      <c r="N47" s="27"/>
      <c r="O47" s="27"/>
      <c r="P47" s="27"/>
      <c r="Q47" s="27"/>
      <c r="R47" s="27"/>
    </row>
    <row r="48" spans="1:18" ht="17.100000000000001" customHeight="1" thickBot="1" x14ac:dyDescent="0.3">
      <c r="A48" s="96" t="s">
        <v>23</v>
      </c>
      <c r="B48" s="42"/>
      <c r="C48" s="53"/>
      <c r="D48" s="50"/>
      <c r="E48" s="51"/>
      <c r="F48" s="43" t="s">
        <v>19</v>
      </c>
      <c r="G48" s="95">
        <f>+G7+G46</f>
        <v>16133825.010000002</v>
      </c>
      <c r="H48" s="44"/>
      <c r="I48" s="45"/>
      <c r="J48" s="47"/>
      <c r="K48" s="75"/>
      <c r="L48" s="27"/>
      <c r="M48" s="27"/>
      <c r="N48" s="27"/>
      <c r="O48" s="27"/>
      <c r="P48" s="27"/>
      <c r="Q48" s="27"/>
      <c r="R48" s="27"/>
    </row>
    <row r="49" spans="1:18" ht="17.100000000000001" customHeight="1" thickBot="1" x14ac:dyDescent="0.3">
      <c r="A49" s="29"/>
      <c r="B49" s="34"/>
      <c r="C49" s="34"/>
      <c r="D49" s="34"/>
      <c r="E49" s="54"/>
      <c r="F49" s="34"/>
      <c r="G49" s="54"/>
      <c r="H49" s="55"/>
      <c r="I49" s="54"/>
      <c r="J49" s="34"/>
      <c r="K49" s="75"/>
      <c r="L49" s="27"/>
      <c r="M49" s="27"/>
      <c r="N49" s="27"/>
      <c r="O49" s="27"/>
      <c r="P49" s="27"/>
      <c r="Q49" s="27"/>
      <c r="R49" s="27"/>
    </row>
    <row r="50" spans="1:18" ht="17.100000000000001" customHeight="1" thickBot="1" x14ac:dyDescent="0.3">
      <c r="A50" s="97" t="s">
        <v>24</v>
      </c>
      <c r="B50" s="39"/>
      <c r="C50" s="34"/>
      <c r="D50" s="34"/>
      <c r="E50" s="54"/>
      <c r="F50" s="34"/>
      <c r="G50" s="54"/>
      <c r="H50" s="55"/>
      <c r="I50" s="54"/>
      <c r="J50" s="34"/>
      <c r="K50" s="75"/>
      <c r="L50" s="27"/>
      <c r="M50" s="27"/>
      <c r="N50" s="27"/>
      <c r="O50" s="27"/>
      <c r="P50" s="27"/>
      <c r="Q50" s="27"/>
      <c r="R50" s="27"/>
    </row>
    <row r="51" spans="1:18" ht="17.100000000000001" customHeight="1" x14ac:dyDescent="0.25">
      <c r="A51" s="142" t="s">
        <v>66</v>
      </c>
      <c r="B51" s="142" t="s">
        <v>141</v>
      </c>
      <c r="E51" s="147">
        <v>130000</v>
      </c>
      <c r="F51" s="31"/>
      <c r="G51" s="54"/>
      <c r="H51" s="55"/>
      <c r="I51" s="54"/>
      <c r="J51" s="34"/>
      <c r="K51" s="26"/>
      <c r="L51" s="27"/>
      <c r="M51" s="27"/>
      <c r="N51" s="27"/>
      <c r="O51" s="27"/>
      <c r="P51" s="27"/>
      <c r="Q51" s="27"/>
      <c r="R51" s="27"/>
    </row>
    <row r="52" spans="1:18" ht="17.100000000000001" customHeight="1" x14ac:dyDescent="0.25">
      <c r="A52" s="142" t="s">
        <v>143</v>
      </c>
      <c r="B52" s="142" t="s">
        <v>144</v>
      </c>
      <c r="E52" s="147">
        <v>379721.6</v>
      </c>
      <c r="F52" s="31"/>
      <c r="G52" s="54"/>
      <c r="H52" s="55"/>
      <c r="I52" s="54"/>
      <c r="J52" s="34"/>
      <c r="K52" s="26"/>
      <c r="L52" s="27"/>
      <c r="M52" s="27"/>
      <c r="N52" s="27"/>
      <c r="O52" s="27"/>
      <c r="P52" s="27"/>
      <c r="Q52" s="27"/>
      <c r="R52" s="27"/>
    </row>
    <row r="53" spans="1:18" ht="17.100000000000001" customHeight="1" x14ac:dyDescent="0.25">
      <c r="A53" s="142" t="s">
        <v>64</v>
      </c>
      <c r="B53" s="142" t="s">
        <v>65</v>
      </c>
      <c r="E53" s="147">
        <v>600000</v>
      </c>
      <c r="F53" s="31"/>
      <c r="G53" s="54"/>
      <c r="H53" s="55"/>
      <c r="I53" s="54"/>
      <c r="J53" s="34"/>
      <c r="K53" s="26"/>
      <c r="L53" s="27"/>
      <c r="M53" s="27"/>
      <c r="N53" s="27"/>
      <c r="O53" s="27"/>
      <c r="P53" s="27"/>
      <c r="Q53" s="27"/>
      <c r="R53" s="27"/>
    </row>
    <row r="54" spans="1:18" ht="17.100000000000001" customHeight="1" x14ac:dyDescent="0.25">
      <c r="A54" s="142" t="s">
        <v>64</v>
      </c>
      <c r="B54" s="142" t="s">
        <v>148</v>
      </c>
      <c r="E54" s="147">
        <v>14475</v>
      </c>
      <c r="F54" s="31"/>
      <c r="G54" s="54"/>
      <c r="H54" s="55"/>
      <c r="I54" s="54"/>
      <c r="J54" s="34"/>
      <c r="K54" s="26"/>
      <c r="L54" s="27"/>
      <c r="M54" s="27"/>
      <c r="N54" s="27"/>
      <c r="O54" s="27"/>
      <c r="P54" s="27"/>
      <c r="Q54" s="27"/>
      <c r="R54" s="27"/>
    </row>
    <row r="55" spans="1:18" ht="17.100000000000001" customHeight="1" x14ac:dyDescent="0.25">
      <c r="A55" s="142" t="s">
        <v>150</v>
      </c>
      <c r="B55" s="142" t="s">
        <v>151</v>
      </c>
      <c r="E55" s="147">
        <v>1050000</v>
      </c>
      <c r="F55" s="31"/>
      <c r="G55" s="54"/>
      <c r="H55" s="55"/>
      <c r="I55" s="54"/>
      <c r="J55" s="34"/>
      <c r="K55" s="26"/>
      <c r="L55" s="27"/>
      <c r="M55" s="27"/>
      <c r="N55" s="27"/>
      <c r="O55" s="27"/>
      <c r="P55" s="27"/>
      <c r="Q55" s="27"/>
      <c r="R55" s="27"/>
    </row>
    <row r="56" spans="1:18" ht="17.100000000000001" customHeight="1" x14ac:dyDescent="0.25">
      <c r="A56" s="142" t="s">
        <v>66</v>
      </c>
      <c r="B56" s="142" t="s">
        <v>153</v>
      </c>
      <c r="E56" s="147">
        <v>75000</v>
      </c>
      <c r="F56" s="31"/>
      <c r="G56" s="54"/>
      <c r="H56" s="55"/>
      <c r="I56" s="54"/>
      <c r="J56" s="34"/>
      <c r="K56" s="26"/>
      <c r="L56" s="27"/>
      <c r="M56" s="27"/>
      <c r="N56" s="27"/>
      <c r="O56" s="27"/>
      <c r="P56" s="27"/>
      <c r="Q56" s="27"/>
      <c r="R56" s="27"/>
    </row>
    <row r="57" spans="1:18" ht="17.100000000000001" customHeight="1" x14ac:dyDescent="0.25">
      <c r="A57" s="142" t="s">
        <v>74</v>
      </c>
      <c r="B57" s="142" t="s">
        <v>155</v>
      </c>
      <c r="E57" s="147">
        <v>23000</v>
      </c>
      <c r="F57" s="31"/>
      <c r="G57" s="54"/>
      <c r="H57" s="55"/>
      <c r="I57" s="54"/>
      <c r="J57" s="34"/>
      <c r="K57" s="26"/>
      <c r="L57" s="27"/>
      <c r="M57" s="27"/>
      <c r="N57" s="27"/>
      <c r="O57" s="27"/>
      <c r="P57" s="27"/>
      <c r="Q57" s="27"/>
      <c r="R57" s="27"/>
    </row>
    <row r="58" spans="1:18" ht="17.100000000000001" customHeight="1" x14ac:dyDescent="0.25">
      <c r="A58" s="142" t="s">
        <v>157</v>
      </c>
      <c r="B58" s="142" t="s">
        <v>158</v>
      </c>
      <c r="E58" s="147">
        <v>730875</v>
      </c>
      <c r="F58" s="31"/>
      <c r="G58" s="54"/>
      <c r="H58" s="55"/>
      <c r="I58" s="54"/>
      <c r="J58" s="34"/>
      <c r="K58" s="26"/>
      <c r="L58" s="27"/>
      <c r="M58" s="27"/>
      <c r="N58" s="27"/>
      <c r="O58" s="27"/>
      <c r="P58" s="27"/>
      <c r="Q58" s="27"/>
      <c r="R58" s="27"/>
    </row>
    <row r="59" spans="1:18" ht="17.100000000000001" customHeight="1" thickBot="1" x14ac:dyDescent="0.3">
      <c r="A59" s="142"/>
      <c r="B59" s="142" t="s">
        <v>76</v>
      </c>
      <c r="E59" s="113">
        <v>17339.009999999998</v>
      </c>
      <c r="F59" s="31"/>
      <c r="G59" s="54"/>
      <c r="H59" s="55"/>
      <c r="I59" s="54"/>
      <c r="J59" s="34"/>
      <c r="K59" s="26"/>
      <c r="L59" s="27"/>
      <c r="M59" s="27"/>
      <c r="N59" s="27"/>
      <c r="O59" s="27"/>
      <c r="P59" s="27"/>
      <c r="Q59" s="27"/>
      <c r="R59" s="27"/>
    </row>
    <row r="60" spans="1:18" ht="17.100000000000001" customHeight="1" thickBot="1" x14ac:dyDescent="0.3">
      <c r="A60" s="142"/>
      <c r="B60" s="142"/>
      <c r="E60" s="147"/>
      <c r="F60" s="31"/>
      <c r="G60" s="54"/>
      <c r="H60" s="55"/>
      <c r="I60" s="54"/>
      <c r="J60" s="34"/>
      <c r="K60" s="26"/>
      <c r="L60" s="27"/>
      <c r="M60" s="27"/>
      <c r="N60" s="27"/>
      <c r="O60" s="27"/>
      <c r="P60" s="27"/>
      <c r="Q60" s="27"/>
      <c r="R60" s="27"/>
    </row>
    <row r="61" spans="1:18" ht="17.100000000000001" customHeight="1" thickBot="1" x14ac:dyDescent="0.3">
      <c r="A61" s="104" t="s">
        <v>25</v>
      </c>
      <c r="B61" s="42"/>
      <c r="C61" s="34"/>
      <c r="D61" s="34"/>
      <c r="E61" s="51"/>
      <c r="F61" s="43" t="s">
        <v>19</v>
      </c>
      <c r="G61" s="141">
        <f>SUM(E51:E60)</f>
        <v>3020410.61</v>
      </c>
      <c r="H61" s="44"/>
      <c r="I61" s="45"/>
      <c r="J61" s="140"/>
      <c r="K61" s="75"/>
      <c r="L61" s="27"/>
      <c r="M61" s="27"/>
      <c r="N61" s="27"/>
      <c r="O61" s="27"/>
      <c r="P61" s="27"/>
      <c r="Q61" s="27"/>
      <c r="R61" s="27"/>
    </row>
    <row r="62" spans="1:18" ht="17.100000000000001" customHeight="1" x14ac:dyDescent="0.25">
      <c r="A62" s="80"/>
      <c r="B62" s="39"/>
      <c r="C62" s="34"/>
      <c r="D62" s="34"/>
      <c r="E62" s="56"/>
      <c r="F62" s="34"/>
      <c r="G62" s="45"/>
      <c r="H62" s="33"/>
      <c r="I62" s="45"/>
      <c r="J62" s="47" t="s">
        <v>4</v>
      </c>
      <c r="K62" s="137" t="s">
        <v>4</v>
      </c>
      <c r="L62" s="27"/>
      <c r="M62" s="27"/>
      <c r="N62" s="27"/>
      <c r="O62" s="27"/>
      <c r="P62" s="27"/>
      <c r="Q62" s="27"/>
      <c r="R62" s="27"/>
    </row>
    <row r="63" spans="1:18" ht="17.100000000000001" customHeight="1" x14ac:dyDescent="0.25">
      <c r="A63" s="81" t="s">
        <v>55</v>
      </c>
      <c r="B63" s="42"/>
      <c r="C63" s="34"/>
      <c r="D63" s="34"/>
      <c r="E63" s="51"/>
      <c r="F63" s="43" t="s">
        <v>19</v>
      </c>
      <c r="G63" s="152">
        <f>+G48-G61</f>
        <v>13113414.400000002</v>
      </c>
      <c r="H63" s="44"/>
      <c r="I63" s="45"/>
      <c r="J63" s="28" t="s">
        <v>4</v>
      </c>
      <c r="K63" s="140" t="s">
        <v>4</v>
      </c>
      <c r="L63" s="27"/>
      <c r="M63" s="27"/>
      <c r="N63" s="27"/>
      <c r="O63" s="27"/>
      <c r="P63" s="27"/>
      <c r="Q63" s="27"/>
      <c r="R63" s="27"/>
    </row>
    <row r="64" spans="1:18" ht="17.100000000000001" customHeight="1" thickBot="1" x14ac:dyDescent="0.3">
      <c r="A64" s="29"/>
      <c r="B64" s="34"/>
      <c r="C64" s="34"/>
      <c r="D64" s="34"/>
      <c r="E64" s="34"/>
      <c r="F64" s="34"/>
      <c r="G64" s="34"/>
      <c r="H64" s="44"/>
      <c r="I64" s="45"/>
      <c r="J64" s="47" t="s">
        <v>4</v>
      </c>
      <c r="K64" s="26" t="s">
        <v>4</v>
      </c>
      <c r="L64" s="27"/>
      <c r="M64" s="27"/>
      <c r="N64" s="27"/>
      <c r="O64" s="27"/>
      <c r="P64" s="27"/>
      <c r="Q64" s="27"/>
      <c r="R64" s="27"/>
    </row>
    <row r="65" spans="1:18" ht="17.100000000000001" customHeight="1" thickBot="1" x14ac:dyDescent="0.3">
      <c r="A65" s="61" t="s">
        <v>31</v>
      </c>
      <c r="B65" s="34"/>
      <c r="C65" s="34"/>
      <c r="D65" s="34"/>
      <c r="E65" s="34"/>
      <c r="F65" s="34"/>
      <c r="G65" s="34"/>
      <c r="H65" s="44"/>
      <c r="I65" s="45"/>
      <c r="J65" s="47"/>
      <c r="K65" s="26"/>
      <c r="L65" s="27"/>
      <c r="M65" s="27"/>
      <c r="N65" s="27"/>
      <c r="O65" s="27"/>
      <c r="P65" s="27"/>
      <c r="Q65" s="27"/>
      <c r="R65" s="27"/>
    </row>
    <row r="66" spans="1:18" ht="17.100000000000001" customHeight="1" x14ac:dyDescent="0.25">
      <c r="A66" s="34" t="s">
        <v>225</v>
      </c>
      <c r="B66" s="34"/>
      <c r="C66" s="34"/>
      <c r="D66" s="34"/>
      <c r="E66" s="47">
        <v>3930</v>
      </c>
      <c r="F66" s="34"/>
      <c r="G66" s="34"/>
      <c r="H66" s="44"/>
      <c r="I66" s="45"/>
      <c r="J66" s="47"/>
      <c r="K66" s="26"/>
      <c r="L66" s="27"/>
      <c r="M66" s="27"/>
      <c r="N66" s="27"/>
      <c r="O66" s="27"/>
      <c r="P66" s="27"/>
      <c r="Q66" s="27"/>
      <c r="R66" s="27"/>
    </row>
    <row r="67" spans="1:18" ht="17.100000000000001" customHeight="1" x14ac:dyDescent="0.25">
      <c r="A67" s="34" t="s">
        <v>226</v>
      </c>
      <c r="B67" s="34"/>
      <c r="C67" s="34"/>
      <c r="D67" s="34"/>
      <c r="E67" s="47">
        <v>82688</v>
      </c>
      <c r="F67" s="34"/>
      <c r="G67" s="34"/>
      <c r="H67" s="44"/>
      <c r="I67" s="45"/>
      <c r="J67" s="47"/>
      <c r="K67" s="26"/>
      <c r="L67" s="27"/>
      <c r="M67" s="27"/>
      <c r="N67" s="27"/>
      <c r="O67" s="27"/>
      <c r="P67" s="27"/>
      <c r="Q67" s="27"/>
      <c r="R67" s="27"/>
    </row>
    <row r="68" spans="1:18" ht="17.100000000000001" customHeight="1" x14ac:dyDescent="0.25">
      <c r="A68" s="34" t="s">
        <v>227</v>
      </c>
      <c r="B68" s="34"/>
      <c r="C68" s="34"/>
      <c r="D68" s="34"/>
      <c r="E68" s="47">
        <v>150000</v>
      </c>
      <c r="F68" s="34"/>
      <c r="G68" s="34"/>
      <c r="H68" s="44"/>
      <c r="I68" s="45"/>
      <c r="J68" s="47"/>
      <c r="K68" s="26"/>
      <c r="L68" s="27"/>
      <c r="M68" s="27"/>
      <c r="N68" s="27"/>
      <c r="O68" s="27"/>
      <c r="P68" s="27"/>
      <c r="Q68" s="27"/>
      <c r="R68" s="27"/>
    </row>
    <row r="69" spans="1:18" ht="17.100000000000001" customHeight="1" x14ac:dyDescent="0.25">
      <c r="A69" s="34" t="s">
        <v>228</v>
      </c>
      <c r="B69" s="34"/>
      <c r="C69" s="34"/>
      <c r="D69" s="34"/>
      <c r="E69" s="47">
        <v>170000</v>
      </c>
      <c r="F69" s="34"/>
      <c r="G69" s="34"/>
      <c r="H69" s="44"/>
      <c r="I69" s="45"/>
      <c r="J69" s="47"/>
      <c r="K69" s="26"/>
      <c r="L69" s="27"/>
      <c r="M69" s="27"/>
      <c r="N69" s="27"/>
      <c r="O69" s="27"/>
      <c r="P69" s="27"/>
      <c r="Q69" s="27"/>
      <c r="R69" s="27"/>
    </row>
    <row r="70" spans="1:18" ht="17.100000000000001" customHeight="1" x14ac:dyDescent="0.25">
      <c r="A70" s="34" t="s">
        <v>229</v>
      </c>
      <c r="B70" s="34"/>
      <c r="C70" s="34"/>
      <c r="D70" s="34"/>
      <c r="E70" s="47">
        <v>271872</v>
      </c>
      <c r="F70" s="34"/>
      <c r="G70" s="34"/>
      <c r="H70" s="44"/>
      <c r="I70" s="45"/>
      <c r="J70" s="47"/>
      <c r="K70" s="26"/>
      <c r="L70" s="27"/>
      <c r="M70" s="27"/>
      <c r="N70" s="27"/>
      <c r="O70" s="27"/>
      <c r="P70" s="27"/>
      <c r="Q70" s="27"/>
      <c r="R70" s="27"/>
    </row>
    <row r="71" spans="1:18" ht="17.100000000000001" customHeight="1" x14ac:dyDescent="0.25">
      <c r="A71" s="34" t="s">
        <v>230</v>
      </c>
      <c r="B71" s="34"/>
      <c r="C71" s="34"/>
      <c r="D71" s="34"/>
      <c r="E71" s="47">
        <v>394083</v>
      </c>
      <c r="F71" s="34"/>
      <c r="G71" s="34"/>
      <c r="H71" s="44"/>
      <c r="I71" s="45"/>
      <c r="J71" s="47"/>
      <c r="K71" s="26"/>
      <c r="L71" s="27"/>
      <c r="M71" s="27"/>
      <c r="N71" s="27"/>
      <c r="O71" s="27"/>
      <c r="P71" s="27"/>
      <c r="Q71" s="27"/>
      <c r="R71" s="27"/>
    </row>
    <row r="72" spans="1:18" ht="17.100000000000001" customHeight="1" x14ac:dyDescent="0.25">
      <c r="A72" s="34" t="s">
        <v>231</v>
      </c>
      <c r="B72" s="34"/>
      <c r="C72" s="34"/>
      <c r="D72" s="34"/>
      <c r="E72" s="47">
        <v>436721.6</v>
      </c>
      <c r="F72" s="34"/>
      <c r="G72" s="34"/>
      <c r="H72" s="44"/>
      <c r="I72" s="45"/>
      <c r="J72" s="47"/>
      <c r="K72" s="26"/>
      <c r="L72" s="27"/>
      <c r="M72" s="27"/>
      <c r="N72" s="27"/>
      <c r="O72" s="27"/>
      <c r="P72" s="27"/>
      <c r="Q72" s="27"/>
      <c r="R72" s="27"/>
    </row>
    <row r="73" spans="1:18" ht="17.100000000000001" customHeight="1" x14ac:dyDescent="0.25">
      <c r="A73" s="34" t="s">
        <v>232</v>
      </c>
      <c r="B73" s="34"/>
      <c r="C73" s="34"/>
      <c r="D73" s="34"/>
      <c r="E73" s="47">
        <v>1050000</v>
      </c>
      <c r="F73" s="34"/>
      <c r="G73" s="34"/>
      <c r="H73" s="44"/>
      <c r="I73" s="45"/>
      <c r="J73" s="47"/>
      <c r="K73" s="26"/>
      <c r="L73" s="27"/>
      <c r="M73" s="27"/>
      <c r="N73" s="27"/>
      <c r="O73" s="27"/>
      <c r="P73" s="27"/>
      <c r="Q73" s="27"/>
      <c r="R73" s="27"/>
    </row>
    <row r="74" spans="1:18" ht="17.100000000000001" customHeight="1" x14ac:dyDescent="0.25">
      <c r="A74" s="165" t="s">
        <v>45</v>
      </c>
      <c r="B74" s="34"/>
      <c r="C74" s="85"/>
      <c r="D74" s="112"/>
      <c r="E74" s="92">
        <f>SUM(E66:E73)</f>
        <v>2559294.6</v>
      </c>
      <c r="F74" s="34"/>
      <c r="G74" s="34"/>
      <c r="H74" s="44"/>
      <c r="I74" s="45"/>
      <c r="J74" s="34"/>
      <c r="K74" s="26"/>
      <c r="L74" s="27"/>
      <c r="M74" s="27"/>
      <c r="N74" s="27"/>
      <c r="O74" s="27"/>
      <c r="P74" s="27"/>
      <c r="Q74" s="27"/>
      <c r="R74" s="27"/>
    </row>
    <row r="75" spans="1:18" ht="17.100000000000001" customHeight="1" x14ac:dyDescent="0.25">
      <c r="B75" s="34"/>
      <c r="C75" s="85"/>
      <c r="D75" s="112"/>
      <c r="E75" s="34" t="s">
        <v>4</v>
      </c>
      <c r="F75" s="34"/>
      <c r="G75" s="34"/>
      <c r="H75" s="44"/>
      <c r="I75" s="45"/>
      <c r="J75" s="34"/>
      <c r="K75" s="26"/>
      <c r="L75" s="27"/>
      <c r="M75" s="27"/>
      <c r="N75" s="27"/>
      <c r="O75" s="27"/>
      <c r="P75" s="27"/>
      <c r="Q75" s="27"/>
      <c r="R75" s="27"/>
    </row>
    <row r="76" spans="1:18" ht="17.100000000000001" customHeight="1" thickBot="1" x14ac:dyDescent="0.3">
      <c r="A76" s="99"/>
      <c r="B76" s="57"/>
      <c r="C76" s="94"/>
      <c r="D76" s="94"/>
      <c r="E76" s="98" t="s">
        <v>4</v>
      </c>
      <c r="F76" s="57"/>
      <c r="G76" s="57"/>
      <c r="H76" s="100"/>
      <c r="I76" s="45"/>
      <c r="J76" s="34"/>
      <c r="K76" s="26"/>
      <c r="L76" s="27"/>
      <c r="M76" s="27"/>
      <c r="N76" s="27"/>
      <c r="O76" s="27"/>
      <c r="P76" s="27"/>
      <c r="Q76" s="27"/>
      <c r="R76" s="27"/>
    </row>
    <row r="77" spans="1:18" ht="17.100000000000001" customHeight="1" thickBot="1" x14ac:dyDescent="0.3">
      <c r="A77" s="87"/>
      <c r="B77" s="34"/>
      <c r="C77" s="85"/>
      <c r="D77" s="85"/>
      <c r="E77" s="47"/>
      <c r="F77" s="34"/>
      <c r="G77" s="34"/>
      <c r="H77" s="44"/>
      <c r="I77" s="45"/>
      <c r="J77" s="34"/>
      <c r="K77" s="26"/>
      <c r="L77" s="27"/>
      <c r="M77" s="27"/>
      <c r="N77" s="27"/>
      <c r="O77" s="27"/>
      <c r="P77" s="27"/>
      <c r="Q77" s="27"/>
      <c r="R77" s="27"/>
    </row>
    <row r="78" spans="1:18" ht="17.100000000000001" customHeight="1" thickBot="1" x14ac:dyDescent="0.3">
      <c r="A78" s="61" t="s">
        <v>26</v>
      </c>
      <c r="B78" s="34"/>
      <c r="C78" s="85"/>
      <c r="D78" s="85"/>
      <c r="E78" s="47"/>
      <c r="F78" s="34"/>
      <c r="G78" s="34"/>
      <c r="H78" s="44"/>
      <c r="I78" s="45"/>
      <c r="J78" s="34"/>
      <c r="K78" s="26"/>
      <c r="L78" s="27"/>
      <c r="M78" s="27"/>
      <c r="N78" s="27"/>
      <c r="O78" s="27"/>
      <c r="P78" s="27"/>
      <c r="Q78" s="27"/>
      <c r="R78" s="27"/>
    </row>
    <row r="79" spans="1:18" ht="17.100000000000001" customHeight="1" x14ac:dyDescent="0.25">
      <c r="A79" s="87" t="s">
        <v>30</v>
      </c>
      <c r="B79" s="34"/>
      <c r="C79" s="47" t="s">
        <v>4</v>
      </c>
      <c r="D79" s="47">
        <f>+CXC!F8</f>
        <v>4469287</v>
      </c>
      <c r="E79" s="34"/>
      <c r="F79" s="34"/>
      <c r="G79" s="34"/>
      <c r="H79" s="44"/>
      <c r="I79" s="45"/>
      <c r="J79" s="47" t="s">
        <v>4</v>
      </c>
      <c r="K79" s="26"/>
      <c r="L79" s="27"/>
      <c r="M79" s="27"/>
      <c r="N79" s="27"/>
      <c r="O79" s="27"/>
      <c r="P79" s="27"/>
      <c r="Q79" s="27"/>
      <c r="R79" s="27"/>
    </row>
    <row r="80" spans="1:18" ht="17.100000000000001" customHeight="1" thickBot="1" x14ac:dyDescent="0.3">
      <c r="A80" s="87" t="s">
        <v>29</v>
      </c>
      <c r="B80" s="34"/>
      <c r="C80" s="47" t="s">
        <v>4</v>
      </c>
      <c r="D80" s="98">
        <f>+CXC!F24+CXC!F23</f>
        <v>-2884560.92</v>
      </c>
      <c r="E80" s="34"/>
      <c r="F80" s="34"/>
      <c r="G80" s="34"/>
      <c r="H80" s="44"/>
      <c r="I80" s="45"/>
      <c r="J80" s="34"/>
      <c r="K80" s="26"/>
      <c r="L80" s="27"/>
      <c r="M80" s="27"/>
      <c r="N80" s="27"/>
      <c r="O80" s="27"/>
      <c r="P80" s="27"/>
      <c r="Q80" s="27"/>
      <c r="R80" s="27"/>
    </row>
    <row r="81" spans="1:18" ht="17.100000000000001" customHeight="1" x14ac:dyDescent="0.25">
      <c r="A81" s="107" t="s">
        <v>13</v>
      </c>
      <c r="B81" s="34"/>
      <c r="C81" s="47"/>
      <c r="D81" s="47" t="s">
        <v>4</v>
      </c>
      <c r="E81" s="92">
        <f>SUM(D79:D80)</f>
        <v>1584726.08</v>
      </c>
      <c r="F81" s="34"/>
      <c r="G81" s="34"/>
      <c r="H81" s="44"/>
      <c r="I81" s="45"/>
      <c r="J81" s="34"/>
      <c r="K81" s="26"/>
      <c r="L81" s="27"/>
      <c r="M81" s="27"/>
      <c r="N81" s="27"/>
      <c r="O81" s="27"/>
      <c r="P81" s="27"/>
      <c r="Q81" s="27"/>
      <c r="R81" s="27"/>
    </row>
    <row r="82" spans="1:18" ht="17.100000000000001" customHeight="1" thickBot="1" x14ac:dyDescent="0.3">
      <c r="A82" s="68"/>
      <c r="B82" s="57"/>
      <c r="C82" s="57"/>
      <c r="D82" s="57"/>
      <c r="E82" s="58"/>
      <c r="F82" s="57"/>
      <c r="G82" s="57"/>
      <c r="H82" s="59"/>
      <c r="I82" s="34"/>
      <c r="J82" s="60" t="s">
        <v>4</v>
      </c>
      <c r="K82" s="26"/>
      <c r="L82" s="27"/>
      <c r="M82" s="27"/>
      <c r="N82" s="27"/>
      <c r="O82" s="27"/>
      <c r="P82" s="27"/>
      <c r="Q82" s="27"/>
      <c r="R82" s="27"/>
    </row>
    <row r="83" spans="1:18" ht="17.100000000000001" customHeight="1" x14ac:dyDescent="0.25">
      <c r="A83" s="88"/>
      <c r="B83" s="63"/>
      <c r="C83" s="64"/>
      <c r="D83" s="64"/>
      <c r="E83" s="64"/>
      <c r="F83" s="64"/>
      <c r="G83" s="65"/>
      <c r="H83" s="66"/>
      <c r="I83" s="62"/>
      <c r="J83" s="34"/>
      <c r="K83" s="26"/>
      <c r="L83" s="27"/>
      <c r="M83" s="27"/>
      <c r="N83" s="27"/>
      <c r="O83" s="27"/>
      <c r="P83" s="27"/>
      <c r="Q83" s="27"/>
      <c r="R83" s="27"/>
    </row>
    <row r="84" spans="1:18" ht="17.100000000000001" customHeight="1" thickBot="1" x14ac:dyDescent="0.3">
      <c r="A84" s="29"/>
      <c r="B84" s="34"/>
      <c r="C84" s="67" t="s">
        <v>27</v>
      </c>
      <c r="D84" s="34"/>
      <c r="E84" s="50"/>
      <c r="F84" s="34"/>
      <c r="G84" s="54"/>
      <c r="H84" s="33"/>
      <c r="I84" s="34"/>
      <c r="J84" s="34"/>
      <c r="K84" s="26"/>
      <c r="L84" s="27"/>
      <c r="M84" s="27"/>
      <c r="N84" s="27"/>
      <c r="O84" s="27"/>
      <c r="P84" s="27"/>
      <c r="Q84" s="27"/>
      <c r="R84" s="27"/>
    </row>
    <row r="85" spans="1:18" ht="17.100000000000001" customHeight="1" thickBot="1" x14ac:dyDescent="0.3">
      <c r="A85" s="89"/>
      <c r="B85" s="69"/>
      <c r="C85" s="67" t="s">
        <v>28</v>
      </c>
      <c r="D85" s="70"/>
      <c r="E85" s="67"/>
      <c r="F85" s="70"/>
      <c r="G85" s="71"/>
      <c r="H85" s="72"/>
      <c r="I85" s="73"/>
      <c r="J85" s="34"/>
      <c r="K85" s="26"/>
      <c r="L85" s="27"/>
      <c r="M85" s="27"/>
      <c r="N85" s="27"/>
      <c r="O85" s="27"/>
      <c r="P85" s="27"/>
      <c r="Q85" s="27"/>
      <c r="R85" s="27"/>
    </row>
    <row r="86" spans="1:18" ht="17.100000000000001" customHeight="1" x14ac:dyDescent="0.25">
      <c r="A86" s="74"/>
      <c r="B86" s="34"/>
      <c r="C86" s="74"/>
      <c r="D86" s="74"/>
      <c r="E86" s="74"/>
      <c r="F86" s="74"/>
      <c r="G86" s="74"/>
      <c r="H86" s="74"/>
      <c r="I86" s="74"/>
      <c r="J86" s="74"/>
      <c r="K86" s="27"/>
      <c r="L86" s="27"/>
      <c r="M86" s="27"/>
      <c r="N86" s="27"/>
      <c r="O86" s="27"/>
      <c r="P86" s="27"/>
      <c r="Q86" s="27"/>
      <c r="R86" s="27"/>
    </row>
    <row r="87" spans="1:18" ht="17.100000000000001" customHeight="1" x14ac:dyDescent="0.25">
      <c r="F87" s="74"/>
      <c r="G87" s="74"/>
      <c r="H87" s="74"/>
      <c r="I87" s="74"/>
      <c r="J87" s="74"/>
      <c r="K87" s="27"/>
      <c r="L87" s="27"/>
      <c r="M87" s="27"/>
      <c r="N87" s="27"/>
      <c r="O87" s="27"/>
      <c r="P87" s="27"/>
      <c r="Q87" s="27"/>
      <c r="R87" s="27"/>
    </row>
    <row r="88" spans="1:18" ht="17.100000000000001" customHeigh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</row>
    <row r="89" spans="1:18" ht="17.100000000000001" customHeigh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</row>
    <row r="90" spans="1:18" ht="17.100000000000001" customHeigh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 t="s">
        <v>4</v>
      </c>
      <c r="K90" s="27"/>
      <c r="L90" s="27"/>
      <c r="M90" s="27"/>
      <c r="N90" s="27"/>
      <c r="O90" s="27"/>
      <c r="P90" s="27"/>
      <c r="Q90" s="27"/>
      <c r="R90" s="27"/>
    </row>
    <row r="91" spans="1:18" ht="17.100000000000001" customHeigh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</row>
    <row r="92" spans="1:18" ht="17.100000000000001" customHeight="1" x14ac:dyDescent="0.25">
      <c r="A92" s="27"/>
      <c r="B92" s="27"/>
      <c r="C92" s="27"/>
      <c r="D92" s="27"/>
      <c r="E92" s="149" t="s">
        <v>4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</row>
    <row r="93" spans="1:18" ht="17.100000000000001" customHeigh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1:18" ht="17.100000000000001" customHeigh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1:18" ht="17.100000000000001" customHeigh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</row>
    <row r="96" spans="1:18" ht="17.100000000000001" customHeigh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</row>
    <row r="97" spans="1:18" ht="17.100000000000001" customHeigh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</row>
    <row r="98" spans="1:18" ht="17.100000000000001" customHeight="1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 ht="17.100000000000001" customHeigh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</row>
    <row r="100" spans="1:18" ht="17.100000000000001" customHeigh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 ht="17.100000000000001" customHeight="1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 ht="17.100000000000001" customHeigh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 ht="17.100000000000001" customHeigh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 ht="17.100000000000001" customHeight="1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 ht="17.100000000000001" customHeight="1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 ht="17.100000000000001" customHeight="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 ht="17.100000000000001" customHeight="1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 ht="17.100000000000001" customHeight="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 ht="17.100000000000001" customHeight="1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 ht="17.100000000000001" customHeight="1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 ht="17.100000000000001" customHeight="1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 ht="17.100000000000001" customHeight="1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 ht="17.100000000000001" customHeight="1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 ht="17.100000000000001" customHeight="1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 ht="17.100000000000001" customHeight="1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 ht="17.100000000000001" customHeight="1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 ht="17.100000000000001" customHeigh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 ht="17.100000000000001" customHeight="1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</row>
    <row r="119" spans="1:18" ht="17.100000000000001" customHeight="1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1:18" ht="17.100000000000001" customHeight="1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</row>
    <row r="121" spans="1:18" ht="17.100000000000001" customHeight="1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1:18" ht="17.100000000000001" customHeight="1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</row>
    <row r="123" spans="1:18" ht="17.100000000000001" customHeight="1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1:18" ht="17.100000000000001" customHeight="1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1:18" ht="17.100000000000001" customHeight="1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1:18" ht="17.100000000000001" customHeight="1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</row>
    <row r="127" spans="1:18" ht="17.100000000000001" customHeight="1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1:18" ht="17.100000000000001" customHeight="1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</row>
    <row r="129" spans="1:18" ht="17.100000000000001" customHeight="1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1:18" ht="17.100000000000001" customHeight="1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</row>
    <row r="131" spans="1:18" ht="17.100000000000001" customHeight="1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</row>
    <row r="132" spans="1:18" ht="17.100000000000001" customHeight="1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</row>
    <row r="133" spans="1:18" ht="17.100000000000001" customHeight="1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</row>
    <row r="134" spans="1:18" ht="17.100000000000001" customHeight="1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</row>
    <row r="135" spans="1:18" ht="17.100000000000001" customHeight="1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</row>
    <row r="136" spans="1:18" ht="17.100000000000001" customHeight="1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</row>
    <row r="137" spans="1:18" ht="17.100000000000001" customHeight="1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</row>
    <row r="138" spans="1:18" ht="17.100000000000001" customHeight="1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</row>
    <row r="139" spans="1:18" ht="17.100000000000001" customHeight="1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</row>
    <row r="140" spans="1:18" ht="17.100000000000001" customHeight="1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</row>
    <row r="141" spans="1:18" ht="17.100000000000001" customHeight="1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</row>
    <row r="142" spans="1:18" ht="17.100000000000001" customHeight="1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</row>
    <row r="143" spans="1:18" ht="17.100000000000001" customHeight="1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</row>
    <row r="144" spans="1:18" ht="17.100000000000001" customHeight="1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1:18" ht="17.100000000000001" customHeight="1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1:18" ht="17.100000000000001" customHeight="1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1:18" ht="17.100000000000001" customHeight="1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1:18" ht="17.100000000000001" customHeight="1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1:18" ht="17.100000000000001" customHeight="1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1:18" ht="17.100000000000001" customHeight="1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1:18" ht="17.100000000000001" customHeight="1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1:18" ht="17.100000000000001" customHeight="1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</row>
    <row r="153" spans="1:18" ht="17.100000000000001" customHeight="1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</row>
    <row r="154" spans="1:18" ht="17.100000000000001" customHeight="1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</row>
    <row r="155" spans="1:18" ht="17.100000000000001" customHeight="1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</row>
    <row r="156" spans="1:18" ht="17.100000000000001" customHeight="1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</row>
    <row r="157" spans="1:18" ht="17.100000000000001" customHeight="1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</row>
    <row r="158" spans="1:18" ht="17.100000000000001" customHeight="1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1:18" ht="17.100000000000001" customHeight="1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</row>
    <row r="160" spans="1:18" ht="17.100000000000001" customHeight="1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</row>
    <row r="161" spans="1:18" ht="17.100000000000001" customHeight="1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1:18" ht="17.100000000000001" customHeight="1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</row>
    <row r="163" spans="1:18" ht="17.100000000000001" customHeight="1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4" spans="1:18" ht="17.100000000000001" customHeight="1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1:18" ht="17.100000000000001" customHeight="1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1:18" ht="17.100000000000001" customHeight="1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1:18" ht="17.100000000000001" customHeight="1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1:18" ht="17.100000000000001" customHeight="1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1:18" ht="17.100000000000001" customHeight="1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1:18" ht="17.100000000000001" customHeight="1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1:18" ht="17.100000000000001" customHeight="1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1:18" ht="17.100000000000001" customHeight="1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1:18" ht="17.100000000000001" customHeight="1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1:18" ht="17.100000000000001" customHeight="1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1:18" ht="17.100000000000001" customHeight="1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6" spans="1:18" ht="17.100000000000001" customHeight="1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</row>
    <row r="177" spans="1:18" ht="17.100000000000001" customHeight="1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1:18" ht="17.100000000000001" customHeight="1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</row>
    <row r="179" spans="1:18" ht="17.100000000000001" customHeight="1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0" spans="1:18" ht="17.100000000000001" customHeight="1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</row>
    <row r="181" spans="1:18" ht="17.100000000000001" customHeight="1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2" spans="1:18" ht="17.100000000000001" customHeight="1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1:18" ht="17.100000000000001" customHeight="1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</row>
    <row r="184" spans="1:18" ht="17.100000000000001" customHeight="1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</row>
    <row r="185" spans="1:18" ht="17.100000000000001" customHeight="1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  <row r="186" spans="1:18" ht="17.100000000000001" customHeight="1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  <row r="187" spans="1:18" ht="17.100000000000001" customHeight="1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</row>
    <row r="188" spans="1:18" ht="17.100000000000001" customHeight="1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</row>
    <row r="189" spans="1:18" ht="17.100000000000001" customHeight="1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</row>
    <row r="190" spans="1:18" ht="17.100000000000001" customHeight="1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</row>
    <row r="191" spans="1:18" ht="17.100000000000001" customHeight="1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</row>
    <row r="192" spans="1:18" ht="17.100000000000001" customHeight="1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</row>
    <row r="193" spans="1:18" ht="17.100000000000001" customHeight="1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</row>
    <row r="194" spans="1:18" ht="17.100000000000001" customHeight="1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</row>
    <row r="195" spans="1:18" ht="17.100000000000001" customHeight="1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</row>
    <row r="196" spans="1:18" ht="17.100000000000001" customHeight="1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</row>
    <row r="197" spans="1:18" ht="17.100000000000001" customHeight="1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</row>
    <row r="198" spans="1:18" ht="17.100000000000001" customHeight="1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</row>
    <row r="199" spans="1:18" ht="17.100000000000001" customHeight="1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spans="1:18" ht="17.100000000000001" customHeight="1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</row>
    <row r="201" spans="1:18" ht="17.100000000000001" customHeight="1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</row>
    <row r="202" spans="1:18" ht="17.100000000000001" customHeight="1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</row>
    <row r="203" spans="1:18" ht="17.100000000000001" customHeight="1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</row>
    <row r="204" spans="1:18" ht="17.100000000000001" customHeight="1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</row>
    <row r="205" spans="1:18" ht="17.100000000000001" customHeight="1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</row>
    <row r="206" spans="1:18" ht="17.100000000000001" customHeight="1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</row>
    <row r="207" spans="1:18" ht="17.100000000000001" customHeight="1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</row>
    <row r="208" spans="1:18" ht="17.100000000000001" customHeight="1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</row>
    <row r="209" spans="1:18" ht="17.100000000000001" customHeight="1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</row>
    <row r="210" spans="1:18" ht="17.100000000000001" customHeight="1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</row>
    <row r="211" spans="1:18" ht="17.100000000000001" customHeight="1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</row>
    <row r="212" spans="1:18" ht="17.100000000000001" customHeight="1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</row>
    <row r="213" spans="1:18" ht="17.100000000000001" customHeight="1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</row>
    <row r="214" spans="1:18" ht="17.100000000000001" customHeight="1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</row>
    <row r="215" spans="1:18" ht="17.100000000000001" customHeight="1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</row>
    <row r="216" spans="1:18" ht="17.100000000000001" customHeight="1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</row>
    <row r="217" spans="1:18" ht="17.100000000000001" customHeight="1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</row>
    <row r="218" spans="1:18" ht="17.100000000000001" customHeight="1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</row>
    <row r="219" spans="1:18" ht="17.100000000000001" customHeight="1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</row>
    <row r="220" spans="1:18" ht="17.100000000000001" customHeight="1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</row>
    <row r="221" spans="1:18" ht="17.100000000000001" customHeight="1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</row>
    <row r="222" spans="1:18" ht="17.100000000000001" customHeight="1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</row>
    <row r="223" spans="1:18" ht="17.100000000000001" customHeight="1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</row>
    <row r="224" spans="1:18" ht="17.100000000000001" customHeight="1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</row>
    <row r="225" spans="1:18" ht="17.100000000000001" customHeight="1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</row>
    <row r="226" spans="1:18" ht="17.100000000000001" customHeight="1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</row>
    <row r="227" spans="1:18" ht="17.100000000000001" customHeight="1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</row>
    <row r="228" spans="1:18" ht="17.100000000000001" customHeight="1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</row>
    <row r="229" spans="1:18" ht="17.100000000000001" customHeight="1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</row>
    <row r="230" spans="1:18" ht="17.100000000000001" customHeight="1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</row>
    <row r="231" spans="1:18" ht="17.100000000000001" customHeight="1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</row>
    <row r="232" spans="1:18" ht="17.100000000000001" customHeight="1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</row>
    <row r="233" spans="1:18" ht="17.100000000000001" customHeight="1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</row>
    <row r="234" spans="1:18" ht="17.100000000000001" customHeight="1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</row>
    <row r="235" spans="1:18" ht="17.100000000000001" customHeight="1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</row>
    <row r="236" spans="1:18" ht="17.100000000000001" customHeight="1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</row>
    <row r="237" spans="1:18" ht="17.100000000000001" customHeight="1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</row>
    <row r="238" spans="1:18" ht="17.100000000000001" customHeight="1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</row>
    <row r="239" spans="1:18" ht="17.100000000000001" customHeight="1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</row>
    <row r="240" spans="1:18" ht="17.100000000000001" customHeight="1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</row>
    <row r="241" spans="1:18" ht="17.100000000000001" customHeight="1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</row>
    <row r="242" spans="1:18" ht="17.100000000000001" customHeight="1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</row>
    <row r="243" spans="1:18" ht="17.100000000000001" customHeight="1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</row>
    <row r="244" spans="1:18" ht="17.100000000000001" customHeight="1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</row>
    <row r="245" spans="1:18" ht="17.100000000000001" customHeight="1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</row>
    <row r="246" spans="1:18" ht="17.100000000000001" customHeight="1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</row>
    <row r="247" spans="1:18" ht="17.100000000000001" customHeight="1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</row>
    <row r="248" spans="1:18" ht="17.100000000000001" customHeight="1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</row>
    <row r="249" spans="1:18" ht="17.100000000000001" customHeight="1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</row>
    <row r="250" spans="1:18" ht="17.100000000000001" customHeight="1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</row>
    <row r="251" spans="1:18" ht="17.100000000000001" customHeight="1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</row>
    <row r="252" spans="1:18" ht="17.100000000000001" customHeight="1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</row>
    <row r="253" spans="1:18" ht="17.100000000000001" customHeight="1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</row>
    <row r="254" spans="1:18" ht="17.100000000000001" customHeight="1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</row>
    <row r="255" spans="1:18" ht="17.100000000000001" customHeight="1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</row>
    <row r="256" spans="1:18" ht="17.100000000000001" customHeight="1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</row>
    <row r="257" spans="1:18" ht="17.100000000000001" customHeight="1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</row>
    <row r="258" spans="1:18" ht="17.100000000000001" customHeight="1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</row>
    <row r="259" spans="1:18" ht="17.100000000000001" customHeight="1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</row>
    <row r="260" spans="1:18" ht="17.100000000000001" customHeight="1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</row>
    <row r="261" spans="1:18" ht="17.100000000000001" customHeight="1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</row>
    <row r="262" spans="1:18" ht="17.100000000000001" customHeight="1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</row>
    <row r="263" spans="1:18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</row>
    <row r="264" spans="1:18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</row>
    <row r="265" spans="1:18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</row>
    <row r="266" spans="1:18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</row>
    <row r="267" spans="1:18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</row>
    <row r="268" spans="1:18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</row>
    <row r="269" spans="1:18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</row>
    <row r="270" spans="1:18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</row>
    <row r="271" spans="1:18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</row>
    <row r="272" spans="1:18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</row>
    <row r="273" spans="1:18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</row>
    <row r="274" spans="1:18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</row>
    <row r="275" spans="1:18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</row>
    <row r="276" spans="1:18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</row>
    <row r="277" spans="1:18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</row>
    <row r="278" spans="1:18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</row>
    <row r="279" spans="1:18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</row>
    <row r="280" spans="1:18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</row>
    <row r="281" spans="1:18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</row>
    <row r="282" spans="1:18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</row>
    <row r="283" spans="1:18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</row>
    <row r="284" spans="1:18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</row>
    <row r="285" spans="1:18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</row>
    <row r="286" spans="1:18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</row>
    <row r="287" spans="1:18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</row>
    <row r="288" spans="1:18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</row>
    <row r="289" spans="1:18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</row>
    <row r="290" spans="1:18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</row>
    <row r="291" spans="1:18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</row>
    <row r="292" spans="1:18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</row>
    <row r="293" spans="1:18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</row>
    <row r="294" spans="1:18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</row>
    <row r="295" spans="1:18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</row>
    <row r="296" spans="1:18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</row>
    <row r="297" spans="1:18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</row>
    <row r="298" spans="1:18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</row>
    <row r="299" spans="1:18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</row>
    <row r="300" spans="1:18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</row>
    <row r="301" spans="1:18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</row>
    <row r="302" spans="1:18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</row>
    <row r="303" spans="1:18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</row>
    <row r="304" spans="1:18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</row>
    <row r="305" spans="1:18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</row>
    <row r="306" spans="1:18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</row>
    <row r="307" spans="1:18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</row>
    <row r="308" spans="1:18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</row>
    <row r="309" spans="1:18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</row>
    <row r="310" spans="1:18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</row>
    <row r="311" spans="1:18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</row>
    <row r="312" spans="1:18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</row>
    <row r="313" spans="1:18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</row>
    <row r="314" spans="1:18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</row>
    <row r="315" spans="1:18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</row>
    <row r="316" spans="1:18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</row>
    <row r="317" spans="1:18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</row>
    <row r="318" spans="1:18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</row>
    <row r="319" spans="1:18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</row>
    <row r="320" spans="1:18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</row>
    <row r="321" spans="1:18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</row>
    <row r="322" spans="1:18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</row>
    <row r="323" spans="1:18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</row>
    <row r="324" spans="1:18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</row>
    <row r="325" spans="1:18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</row>
    <row r="326" spans="1:18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</row>
    <row r="327" spans="1:18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</row>
    <row r="328" spans="1:18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</row>
    <row r="329" spans="1:18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</row>
    <row r="330" spans="1:18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</row>
    <row r="331" spans="1:18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</row>
    <row r="332" spans="1:18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</row>
    <row r="333" spans="1:18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</row>
    <row r="334" spans="1:18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</row>
    <row r="335" spans="1:18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</row>
    <row r="336" spans="1:18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</row>
    <row r="337" spans="1:18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</row>
    <row r="338" spans="1:18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</row>
    <row r="339" spans="1:18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</row>
    <row r="340" spans="1:18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</row>
    <row r="341" spans="1:18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</row>
    <row r="342" spans="1:18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</row>
    <row r="343" spans="1:18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</row>
    <row r="344" spans="1:18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</row>
    <row r="345" spans="1:18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</row>
    <row r="346" spans="1:18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</row>
    <row r="347" spans="1:18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</row>
    <row r="348" spans="1:18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</row>
    <row r="349" spans="1:18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</row>
    <row r="350" spans="1:18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</row>
    <row r="351" spans="1:18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</row>
    <row r="352" spans="1:18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</row>
    <row r="353" spans="1:18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</row>
    <row r="354" spans="1:18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</row>
    <row r="355" spans="1:18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</row>
    <row r="356" spans="1:18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</row>
    <row r="357" spans="1:18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</row>
    <row r="358" spans="1:18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</row>
    <row r="359" spans="1:18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</row>
    <row r="360" spans="1:18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</row>
    <row r="361" spans="1:18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</row>
    <row r="362" spans="1:18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</row>
    <row r="363" spans="1:18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</row>
    <row r="364" spans="1:18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</row>
    <row r="365" spans="1:18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</row>
    <row r="366" spans="1:18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</row>
    <row r="367" spans="1:18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</row>
    <row r="368" spans="1:18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</row>
    <row r="369" spans="1:18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</row>
    <row r="370" spans="1:18" x14ac:dyDescent="0.2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</row>
    <row r="371" spans="1:18" x14ac:dyDescent="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</row>
    <row r="372" spans="1:18" x14ac:dyDescent="0.2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</row>
    <row r="373" spans="1:18" x14ac:dyDescent="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</row>
    <row r="374" spans="1:18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</row>
    <row r="375" spans="1:18" x14ac:dyDescent="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</row>
    <row r="376" spans="1:18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</row>
    <row r="377" spans="1:18" x14ac:dyDescent="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</row>
    <row r="378" spans="1:18" x14ac:dyDescent="0.2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</row>
    <row r="379" spans="1:18" x14ac:dyDescent="0.2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</row>
    <row r="380" spans="1:18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</row>
    <row r="381" spans="1:18" x14ac:dyDescent="0.2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</row>
    <row r="382" spans="1:18" x14ac:dyDescent="0.2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</row>
    <row r="383" spans="1:18" x14ac:dyDescent="0.2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</row>
    <row r="384" spans="1:18" x14ac:dyDescent="0.2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</row>
    <row r="385" spans="1:18" x14ac:dyDescent="0.2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</row>
    <row r="386" spans="1:18" x14ac:dyDescent="0.2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</row>
    <row r="387" spans="1:18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</row>
    <row r="388" spans="1:18" x14ac:dyDescent="0.2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</row>
    <row r="389" spans="1:18" x14ac:dyDescent="0.2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</row>
    <row r="390" spans="1:18" x14ac:dyDescent="0.2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</row>
    <row r="391" spans="1:18" x14ac:dyDescent="0.2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</row>
    <row r="392" spans="1:18" x14ac:dyDescent="0.2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</row>
    <row r="393" spans="1:18" x14ac:dyDescent="0.2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</row>
    <row r="394" spans="1:18" x14ac:dyDescent="0.2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</row>
    <row r="395" spans="1:18" x14ac:dyDescent="0.2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</row>
    <row r="396" spans="1:18" x14ac:dyDescent="0.2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</row>
    <row r="397" spans="1:18" x14ac:dyDescent="0.2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</row>
    <row r="398" spans="1:18" x14ac:dyDescent="0.2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</row>
    <row r="399" spans="1:18" x14ac:dyDescent="0.2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</row>
    <row r="400" spans="1:18" x14ac:dyDescent="0.2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</row>
    <row r="401" spans="1:18" x14ac:dyDescent="0.2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</row>
    <row r="402" spans="1:18" x14ac:dyDescent="0.2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</row>
    <row r="403" spans="1:18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</row>
    <row r="404" spans="1:18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</row>
    <row r="405" spans="1:18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</row>
    <row r="406" spans="1:18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</row>
    <row r="407" spans="1:18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</row>
    <row r="408" spans="1:18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</row>
    <row r="409" spans="1:18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</row>
    <row r="410" spans="1:18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</row>
    <row r="411" spans="1:18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</row>
    <row r="412" spans="1:18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</row>
    <row r="413" spans="1:18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</row>
    <row r="414" spans="1:18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</row>
    <row r="415" spans="1:18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</row>
    <row r="416" spans="1:18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</row>
    <row r="417" spans="1:18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</row>
    <row r="418" spans="1:18" x14ac:dyDescent="0.2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</row>
    <row r="419" spans="1:18" x14ac:dyDescent="0.2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</row>
    <row r="420" spans="1:18" x14ac:dyDescent="0.2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</row>
    <row r="421" spans="1:18" x14ac:dyDescent="0.2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</row>
    <row r="422" spans="1:18" x14ac:dyDescent="0.2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</row>
    <row r="423" spans="1:18" x14ac:dyDescent="0.2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</row>
    <row r="424" spans="1:18" x14ac:dyDescent="0.2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</row>
    <row r="425" spans="1:18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</row>
    <row r="426" spans="1:18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</row>
    <row r="427" spans="1:18" x14ac:dyDescent="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</row>
    <row r="428" spans="1:18" x14ac:dyDescent="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</row>
    <row r="429" spans="1:18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</row>
    <row r="430" spans="1:18" x14ac:dyDescent="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</row>
    <row r="431" spans="1:18" x14ac:dyDescent="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</row>
    <row r="432" spans="1:18" x14ac:dyDescent="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</row>
    <row r="433" spans="1:18" x14ac:dyDescent="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</row>
    <row r="434" spans="1:18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</row>
    <row r="435" spans="1:18" x14ac:dyDescent="0.2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</row>
    <row r="436" spans="1:18" x14ac:dyDescent="0.2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</row>
    <row r="437" spans="1:18" x14ac:dyDescent="0.2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</row>
    <row r="438" spans="1:18" x14ac:dyDescent="0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</row>
    <row r="439" spans="1:18" x14ac:dyDescent="0.2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</row>
    <row r="440" spans="1:18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</row>
    <row r="441" spans="1:18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</row>
    <row r="442" spans="1:18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</row>
    <row r="443" spans="1:18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</row>
    <row r="444" spans="1:18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</row>
    <row r="445" spans="1:18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</row>
    <row r="446" spans="1:18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</row>
    <row r="447" spans="1:18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</row>
    <row r="448" spans="1:18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</row>
    <row r="449" spans="1:18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</row>
    <row r="450" spans="1:18" x14ac:dyDescent="0.2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</row>
    <row r="451" spans="1:18" x14ac:dyDescent="0.2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</row>
    <row r="452" spans="1:18" x14ac:dyDescent="0.2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</row>
    <row r="453" spans="1:18" x14ac:dyDescent="0.2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</row>
    <row r="454" spans="1:18" x14ac:dyDescent="0.2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</row>
    <row r="455" spans="1:18" x14ac:dyDescent="0.2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</row>
    <row r="456" spans="1:18" x14ac:dyDescent="0.2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</row>
    <row r="457" spans="1:18" x14ac:dyDescent="0.2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</row>
    <row r="458" spans="1:18" x14ac:dyDescent="0.2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</row>
    <row r="459" spans="1:18" x14ac:dyDescent="0.2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</row>
    <row r="460" spans="1:18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</row>
    <row r="461" spans="1:18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</row>
    <row r="462" spans="1:18" x14ac:dyDescent="0.2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</row>
    <row r="463" spans="1:18" x14ac:dyDescent="0.2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</row>
    <row r="464" spans="1:18" x14ac:dyDescent="0.2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</row>
    <row r="465" spans="1:18" x14ac:dyDescent="0.2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</row>
    <row r="466" spans="1:18" x14ac:dyDescent="0.2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</row>
    <row r="467" spans="1:18" x14ac:dyDescent="0.2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</row>
    <row r="468" spans="1:18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</row>
    <row r="469" spans="1:18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</row>
    <row r="470" spans="1:18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</row>
    <row r="471" spans="1:18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</row>
    <row r="472" spans="1:18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</row>
    <row r="473" spans="1:18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</row>
    <row r="474" spans="1:18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</row>
    <row r="475" spans="1:18" x14ac:dyDescent="0.2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</row>
    <row r="476" spans="1:18" x14ac:dyDescent="0.2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</row>
    <row r="477" spans="1:18" x14ac:dyDescent="0.2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</row>
    <row r="478" spans="1:18" x14ac:dyDescent="0.2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</row>
    <row r="479" spans="1:18" x14ac:dyDescent="0.2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</row>
    <row r="480" spans="1:18" x14ac:dyDescent="0.2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</row>
    <row r="481" spans="1:18" x14ac:dyDescent="0.2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</row>
    <row r="482" spans="1:18" x14ac:dyDescent="0.2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</row>
    <row r="483" spans="1:18" x14ac:dyDescent="0.2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</row>
    <row r="484" spans="1:18" x14ac:dyDescent="0.2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</row>
    <row r="485" spans="1:18" x14ac:dyDescent="0.2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</row>
    <row r="486" spans="1:18" x14ac:dyDescent="0.2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</row>
    <row r="487" spans="1:18" x14ac:dyDescent="0.2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</row>
    <row r="488" spans="1:18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</row>
    <row r="489" spans="1:18" x14ac:dyDescent="0.2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</row>
    <row r="490" spans="1:18" x14ac:dyDescent="0.2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</row>
    <row r="491" spans="1:18" x14ac:dyDescent="0.2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</row>
    <row r="492" spans="1:18" x14ac:dyDescent="0.2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</row>
    <row r="493" spans="1:18" x14ac:dyDescent="0.2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</row>
    <row r="494" spans="1:18" x14ac:dyDescent="0.2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</row>
    <row r="495" spans="1:18" x14ac:dyDescent="0.2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</row>
    <row r="496" spans="1:18" x14ac:dyDescent="0.2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</row>
    <row r="497" spans="1:18" x14ac:dyDescent="0.2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</row>
    <row r="498" spans="1:18" x14ac:dyDescent="0.2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</row>
    <row r="499" spans="1:18" x14ac:dyDescent="0.2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</row>
    <row r="500" spans="1:18" x14ac:dyDescent="0.2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</row>
    <row r="501" spans="1:18" x14ac:dyDescent="0.2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</row>
    <row r="502" spans="1:18" x14ac:dyDescent="0.2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</row>
    <row r="503" spans="1:18" x14ac:dyDescent="0.2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</row>
    <row r="504" spans="1:18" x14ac:dyDescent="0.2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</row>
    <row r="505" spans="1:18" x14ac:dyDescent="0.2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</row>
    <row r="506" spans="1:18" x14ac:dyDescent="0.2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</row>
    <row r="507" spans="1:18" x14ac:dyDescent="0.2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</row>
    <row r="508" spans="1:18" x14ac:dyDescent="0.2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</row>
    <row r="509" spans="1:18" x14ac:dyDescent="0.2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</row>
    <row r="510" spans="1:18" x14ac:dyDescent="0.2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</row>
    <row r="511" spans="1:18" x14ac:dyDescent="0.2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</row>
    <row r="512" spans="1:18" x14ac:dyDescent="0.2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</row>
    <row r="513" spans="1:18" x14ac:dyDescent="0.2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</row>
    <row r="514" spans="1:18" x14ac:dyDescent="0.2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</row>
    <row r="515" spans="1:18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</row>
    <row r="516" spans="1:18" x14ac:dyDescent="0.2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</row>
    <row r="517" spans="1:18" x14ac:dyDescent="0.2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</row>
    <row r="518" spans="1:18" x14ac:dyDescent="0.2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</row>
    <row r="519" spans="1:18" x14ac:dyDescent="0.2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</row>
    <row r="520" spans="1:18" x14ac:dyDescent="0.2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</row>
    <row r="521" spans="1:18" x14ac:dyDescent="0.2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</row>
    <row r="522" spans="1:18" x14ac:dyDescent="0.2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</row>
    <row r="523" spans="1:18" x14ac:dyDescent="0.2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</row>
    <row r="524" spans="1:18" x14ac:dyDescent="0.2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</row>
    <row r="525" spans="1:18" x14ac:dyDescent="0.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</row>
    <row r="526" spans="1:18" x14ac:dyDescent="0.2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</row>
    <row r="527" spans="1:18" x14ac:dyDescent="0.2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</row>
    <row r="528" spans="1:18" x14ac:dyDescent="0.2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</row>
    <row r="529" spans="1:18" x14ac:dyDescent="0.2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</row>
    <row r="530" spans="1:18" x14ac:dyDescent="0.2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</row>
    <row r="531" spans="1:18" x14ac:dyDescent="0.2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</row>
    <row r="532" spans="1:18" x14ac:dyDescent="0.2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</row>
    <row r="533" spans="1:18" x14ac:dyDescent="0.2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</row>
    <row r="534" spans="1:18" x14ac:dyDescent="0.2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</row>
    <row r="535" spans="1:18" x14ac:dyDescent="0.2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</row>
    <row r="536" spans="1:18" x14ac:dyDescent="0.2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</row>
    <row r="537" spans="1:18" x14ac:dyDescent="0.2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</row>
    <row r="538" spans="1:18" x14ac:dyDescent="0.2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</row>
    <row r="539" spans="1:18" x14ac:dyDescent="0.2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</row>
    <row r="540" spans="1:18" x14ac:dyDescent="0.2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</row>
    <row r="541" spans="1:18" x14ac:dyDescent="0.2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</row>
    <row r="542" spans="1:18" x14ac:dyDescent="0.2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</row>
    <row r="543" spans="1:18" x14ac:dyDescent="0.2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</row>
    <row r="544" spans="1:18" x14ac:dyDescent="0.2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</row>
    <row r="545" spans="1:18" x14ac:dyDescent="0.2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</row>
    <row r="546" spans="1:18" x14ac:dyDescent="0.2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</row>
    <row r="547" spans="1:18" x14ac:dyDescent="0.2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</row>
    <row r="548" spans="1:18" x14ac:dyDescent="0.2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</row>
    <row r="549" spans="1:18" x14ac:dyDescent="0.2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</row>
    <row r="550" spans="1:18" x14ac:dyDescent="0.2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</row>
    <row r="551" spans="1:18" x14ac:dyDescent="0.2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</row>
    <row r="552" spans="1:18" x14ac:dyDescent="0.2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</row>
    <row r="553" spans="1:18" x14ac:dyDescent="0.2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</row>
    <row r="554" spans="1:18" x14ac:dyDescent="0.2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</row>
    <row r="555" spans="1:18" x14ac:dyDescent="0.2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</row>
    <row r="556" spans="1:18" x14ac:dyDescent="0.2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</row>
    <row r="557" spans="1:18" x14ac:dyDescent="0.2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</row>
    <row r="558" spans="1:18" x14ac:dyDescent="0.2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</row>
    <row r="559" spans="1:18" x14ac:dyDescent="0.2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</row>
    <row r="560" spans="1:18" x14ac:dyDescent="0.2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</row>
    <row r="561" spans="1:18" x14ac:dyDescent="0.2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</row>
    <row r="562" spans="1:18" x14ac:dyDescent="0.2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</row>
    <row r="563" spans="1:18" x14ac:dyDescent="0.2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</row>
    <row r="564" spans="1:18" x14ac:dyDescent="0.2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</row>
    <row r="565" spans="1:18" x14ac:dyDescent="0.2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</row>
    <row r="566" spans="1:18" x14ac:dyDescent="0.2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</row>
    <row r="567" spans="1:18" x14ac:dyDescent="0.2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</row>
    <row r="568" spans="1:18" x14ac:dyDescent="0.2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</row>
    <row r="569" spans="1:18" x14ac:dyDescent="0.2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</row>
    <row r="570" spans="1:18" x14ac:dyDescent="0.2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</row>
    <row r="571" spans="1:18" x14ac:dyDescent="0.2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</row>
    <row r="572" spans="1:18" x14ac:dyDescent="0.2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</row>
    <row r="573" spans="1:18" x14ac:dyDescent="0.2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</row>
    <row r="574" spans="1:18" x14ac:dyDescent="0.2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</row>
    <row r="575" spans="1:18" x14ac:dyDescent="0.2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</row>
    <row r="576" spans="1:18" x14ac:dyDescent="0.2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</row>
    <row r="577" spans="1:18" x14ac:dyDescent="0.2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</row>
    <row r="578" spans="1:18" x14ac:dyDescent="0.2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</row>
    <row r="579" spans="1:18" x14ac:dyDescent="0.2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</row>
    <row r="580" spans="1:18" x14ac:dyDescent="0.2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</row>
    <row r="581" spans="1:18" x14ac:dyDescent="0.2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</row>
    <row r="582" spans="1:18" x14ac:dyDescent="0.2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</row>
    <row r="583" spans="1:18" x14ac:dyDescent="0.2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</row>
    <row r="584" spans="1:18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</row>
    <row r="585" spans="1:18" x14ac:dyDescent="0.2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</row>
    <row r="586" spans="1:18" x14ac:dyDescent="0.2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</row>
    <row r="587" spans="1:18" x14ac:dyDescent="0.2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</row>
    <row r="588" spans="1:18" x14ac:dyDescent="0.2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</row>
    <row r="589" spans="1:18" x14ac:dyDescent="0.2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</row>
    <row r="590" spans="1:18" x14ac:dyDescent="0.2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</row>
    <row r="591" spans="1:18" x14ac:dyDescent="0.2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</row>
    <row r="592" spans="1:18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</row>
    <row r="593" spans="1:18" x14ac:dyDescent="0.2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</row>
    <row r="594" spans="1:18" x14ac:dyDescent="0.2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</row>
    <row r="595" spans="1:18" x14ac:dyDescent="0.2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</row>
    <row r="596" spans="1:18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</row>
    <row r="597" spans="1:18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</row>
    <row r="598" spans="1:18" x14ac:dyDescent="0.2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</row>
    <row r="599" spans="1:18" x14ac:dyDescent="0.2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</row>
    <row r="600" spans="1:18" x14ac:dyDescent="0.2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</row>
    <row r="601" spans="1:18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</row>
    <row r="602" spans="1:18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</row>
    <row r="603" spans="1:18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</row>
    <row r="604" spans="1:18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</row>
    <row r="605" spans="1:18" x14ac:dyDescent="0.2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</row>
    <row r="606" spans="1:18" x14ac:dyDescent="0.2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</row>
    <row r="607" spans="1:18" x14ac:dyDescent="0.2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</row>
    <row r="608" spans="1:18" x14ac:dyDescent="0.2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</row>
    <row r="609" spans="1:18" x14ac:dyDescent="0.2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</row>
    <row r="610" spans="1:18" x14ac:dyDescent="0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</row>
    <row r="611" spans="1:18" x14ac:dyDescent="0.2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</row>
    <row r="612" spans="1:18" x14ac:dyDescent="0.2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</row>
    <row r="613" spans="1:18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</row>
    <row r="614" spans="1:18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</row>
    <row r="615" spans="1:18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</row>
    <row r="616" spans="1:18" x14ac:dyDescent="0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</row>
    <row r="617" spans="1:18" x14ac:dyDescent="0.2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</row>
    <row r="618" spans="1:18" x14ac:dyDescent="0.2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</row>
    <row r="619" spans="1:18" x14ac:dyDescent="0.2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</row>
    <row r="620" spans="1:18" x14ac:dyDescent="0.2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</row>
    <row r="621" spans="1:18" x14ac:dyDescent="0.2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</row>
    <row r="622" spans="1:18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</row>
    <row r="623" spans="1:18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</row>
    <row r="624" spans="1:18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</row>
    <row r="625" spans="1:18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</row>
    <row r="626" spans="1:18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</row>
    <row r="627" spans="1:18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</row>
    <row r="628" spans="1:18" x14ac:dyDescent="0.2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</row>
    <row r="629" spans="1:18" x14ac:dyDescent="0.2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</row>
    <row r="630" spans="1:18" x14ac:dyDescent="0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</row>
    <row r="631" spans="1:18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</row>
    <row r="632" spans="1:18" x14ac:dyDescent="0.2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</row>
    <row r="633" spans="1:18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</row>
    <row r="634" spans="1:18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</row>
    <row r="635" spans="1:18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</row>
    <row r="636" spans="1:18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</row>
    <row r="637" spans="1:18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</row>
    <row r="638" spans="1:18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</row>
    <row r="639" spans="1:18" x14ac:dyDescent="0.2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</row>
  </sheetData>
  <mergeCells count="1">
    <mergeCell ref="A1:H1"/>
  </mergeCells>
  <pageMargins left="0.47244094488188981" right="0.27559055118110237" top="0.59" bottom="0.71" header="0.19685039370078741" footer="0.77"/>
  <pageSetup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zoomScale="110" zoomScaleNormal="110" workbookViewId="0">
      <pane xSplit="1" ySplit="1" topLeftCell="B14" activePane="bottomRight" state="frozenSplit"/>
      <selection activeCell="G70" sqref="G70"/>
      <selection pane="topRight" activeCell="G70" sqref="G70"/>
      <selection pane="bottomLeft" activeCell="G70" sqref="G70"/>
      <selection pane="bottomRight" activeCell="F28" sqref="F28"/>
    </sheetView>
  </sheetViews>
  <sheetFormatPr baseColWidth="10" defaultRowHeight="15" x14ac:dyDescent="0.25"/>
  <cols>
    <col min="1" max="1" width="13.85546875" style="3" customWidth="1"/>
    <col min="2" max="2" width="14.28515625" style="4" customWidth="1"/>
    <col min="3" max="4" width="13.28515625" style="4" customWidth="1"/>
    <col min="5" max="5" width="13" style="4" customWidth="1"/>
    <col min="6" max="6" width="14.28515625" style="4" customWidth="1"/>
  </cols>
  <sheetData>
    <row r="1" spans="1:6" s="2" customFormat="1" ht="15.75" thickBot="1" x14ac:dyDescent="0.3">
      <c r="A1" s="19" t="s">
        <v>222</v>
      </c>
      <c r="B1" s="20" t="s">
        <v>9</v>
      </c>
      <c r="C1" s="20" t="s">
        <v>10</v>
      </c>
      <c r="D1" s="20" t="s">
        <v>11</v>
      </c>
      <c r="E1" s="20" t="s">
        <v>12</v>
      </c>
      <c r="F1" s="21" t="s">
        <v>2</v>
      </c>
    </row>
    <row r="2" spans="1:6" s="108" customFormat="1" x14ac:dyDescent="0.25">
      <c r="A2" s="77" t="s">
        <v>95</v>
      </c>
      <c r="B2" s="109">
        <v>4980.5600000000004</v>
      </c>
      <c r="C2" s="109">
        <v>0</v>
      </c>
      <c r="D2" s="109">
        <v>0</v>
      </c>
      <c r="E2" s="109">
        <v>0</v>
      </c>
      <c r="F2" s="15">
        <f>ROUND(SUM(B2:E2),5)</f>
        <v>4980.5600000000004</v>
      </c>
    </row>
    <row r="3" spans="1:6" s="108" customFormat="1" x14ac:dyDescent="0.25">
      <c r="A3" s="13" t="s">
        <v>126</v>
      </c>
      <c r="B3" s="112">
        <v>168549.65</v>
      </c>
      <c r="C3" s="112">
        <v>0</v>
      </c>
      <c r="D3" s="112">
        <v>0</v>
      </c>
      <c r="E3" s="112">
        <v>0</v>
      </c>
      <c r="F3" s="114">
        <f>ROUND(SUM(B3:E3),5)</f>
        <v>168549.65</v>
      </c>
    </row>
    <row r="4" spans="1:6" s="108" customFormat="1" x14ac:dyDescent="0.25">
      <c r="A4" s="13" t="s">
        <v>219</v>
      </c>
      <c r="B4" s="112">
        <v>191779.69</v>
      </c>
      <c r="C4" s="112">
        <v>0</v>
      </c>
      <c r="D4" s="112">
        <v>0</v>
      </c>
      <c r="E4" s="112">
        <v>0</v>
      </c>
      <c r="F4" s="114">
        <f>ROUND(SUM(B4:E4),5)</f>
        <v>191779.69</v>
      </c>
    </row>
    <row r="5" spans="1:6" s="108" customFormat="1" x14ac:dyDescent="0.25">
      <c r="A5" s="13" t="s">
        <v>130</v>
      </c>
      <c r="B5" s="112">
        <f>12949.46+189365</f>
        <v>202314.46</v>
      </c>
      <c r="C5" s="112">
        <v>206209.83</v>
      </c>
      <c r="D5" s="112">
        <v>11305.91</v>
      </c>
      <c r="E5" s="112">
        <v>0</v>
      </c>
      <c r="F5" s="114">
        <f>ROUND(SUM(B5:E5),5)</f>
        <v>419830.2</v>
      </c>
    </row>
    <row r="6" spans="1:6" s="108" customFormat="1" x14ac:dyDescent="0.25">
      <c r="A6" s="13" t="s">
        <v>220</v>
      </c>
      <c r="B6" s="112">
        <v>224583.12</v>
      </c>
      <c r="C6" s="112">
        <v>216863.25</v>
      </c>
      <c r="D6" s="112">
        <v>224889.31</v>
      </c>
      <c r="E6" s="112">
        <v>356875.59</v>
      </c>
      <c r="F6" s="114">
        <f>ROUND(SUM(B6:E6),5)</f>
        <v>1023211.27</v>
      </c>
    </row>
    <row r="7" spans="1:6" s="108" customFormat="1" ht="15.75" thickBot="1" x14ac:dyDescent="0.3">
      <c r="A7" s="24" t="s">
        <v>162</v>
      </c>
      <c r="B7" s="113">
        <v>321713.21999999997</v>
      </c>
      <c r="C7" s="113">
        <v>271793.28000000003</v>
      </c>
      <c r="D7" s="113">
        <v>385848.01</v>
      </c>
      <c r="E7" s="113">
        <v>1681581.12</v>
      </c>
      <c r="F7" s="134">
        <f>ROUND(SUM(B7:E7),5)</f>
        <v>2660935.63</v>
      </c>
    </row>
    <row r="8" spans="1:6" s="108" customFormat="1" ht="15.75" thickBot="1" x14ac:dyDescent="0.3">
      <c r="A8" s="18" t="s">
        <v>221</v>
      </c>
      <c r="B8" s="155">
        <f>SUM(B2:B7)</f>
        <v>1113920.7</v>
      </c>
      <c r="C8" s="155">
        <f t="shared" ref="C8:E8" si="0">SUM(C2:C7)</f>
        <v>694866.36</v>
      </c>
      <c r="D8" s="155">
        <f t="shared" si="0"/>
        <v>622043.23</v>
      </c>
      <c r="E8" s="155">
        <f t="shared" si="0"/>
        <v>2038456.7100000002</v>
      </c>
      <c r="F8" s="156">
        <f>SUM(F2:F7)</f>
        <v>4469287</v>
      </c>
    </row>
    <row r="9" spans="1:6" s="108" customFormat="1" ht="15.75" thickBot="1" x14ac:dyDescent="0.3">
      <c r="A9" s="11" t="s">
        <v>223</v>
      </c>
      <c r="B9" s="115"/>
      <c r="C9" s="115"/>
      <c r="D9" s="115"/>
      <c r="E9" s="115"/>
      <c r="F9" s="132"/>
    </row>
    <row r="10" spans="1:6" s="108" customFormat="1" x14ac:dyDescent="0.25">
      <c r="A10" s="13" t="s">
        <v>216</v>
      </c>
      <c r="B10" s="112">
        <v>0</v>
      </c>
      <c r="C10" s="112">
        <v>0</v>
      </c>
      <c r="D10" s="112">
        <v>-378730</v>
      </c>
      <c r="E10" s="112">
        <v>0</v>
      </c>
      <c r="F10" s="114">
        <f>ROUND(SUM(B10:E10),5)</f>
        <v>-378730</v>
      </c>
    </row>
    <row r="11" spans="1:6" s="108" customFormat="1" x14ac:dyDescent="0.25">
      <c r="A11" s="13" t="s">
        <v>160</v>
      </c>
      <c r="B11" s="112">
        <v>-287788</v>
      </c>
      <c r="C11" s="112">
        <v>0</v>
      </c>
      <c r="D11" s="112">
        <v>0</v>
      </c>
      <c r="E11" s="112">
        <v>0</v>
      </c>
      <c r="F11" s="114">
        <f>ROUND(SUM(B11:E11),5)</f>
        <v>-287788</v>
      </c>
    </row>
    <row r="12" spans="1:6" s="108" customFormat="1" x14ac:dyDescent="0.25">
      <c r="A12" s="13" t="s">
        <v>111</v>
      </c>
      <c r="B12" s="112">
        <v>-207208.2</v>
      </c>
      <c r="C12" s="112">
        <v>0</v>
      </c>
      <c r="D12" s="112">
        <v>0</v>
      </c>
      <c r="E12" s="112">
        <v>0</v>
      </c>
      <c r="F12" s="114">
        <f>ROUND(SUM(B12:E12),5)</f>
        <v>-207208.2</v>
      </c>
    </row>
    <row r="13" spans="1:6" s="108" customFormat="1" x14ac:dyDescent="0.25">
      <c r="A13" s="13" t="s">
        <v>113</v>
      </c>
      <c r="B13" s="112">
        <v>-207208</v>
      </c>
      <c r="C13" s="112">
        <v>0</v>
      </c>
      <c r="D13" s="112">
        <v>0</v>
      </c>
      <c r="E13" s="112">
        <v>0</v>
      </c>
      <c r="F13" s="114">
        <f>ROUND(SUM(B13:E13),5)</f>
        <v>-207208</v>
      </c>
    </row>
    <row r="14" spans="1:6" s="108" customFormat="1" x14ac:dyDescent="0.25">
      <c r="A14" s="13" t="s">
        <v>83</v>
      </c>
      <c r="B14" s="112">
        <v>-202700</v>
      </c>
      <c r="C14" s="112">
        <v>0</v>
      </c>
      <c r="D14" s="112">
        <v>0</v>
      </c>
      <c r="E14" s="112">
        <v>0</v>
      </c>
      <c r="F14" s="114">
        <f>ROUND(SUM(B14:E14),5)</f>
        <v>-202700</v>
      </c>
    </row>
    <row r="15" spans="1:6" s="108" customFormat="1" x14ac:dyDescent="0.25">
      <c r="A15" s="13" t="s">
        <v>116</v>
      </c>
      <c r="B15" s="112">
        <v>-189365</v>
      </c>
      <c r="C15" s="112">
        <v>0</v>
      </c>
      <c r="D15" s="112">
        <v>0</v>
      </c>
      <c r="E15" s="112">
        <v>0</v>
      </c>
      <c r="F15" s="114">
        <f>ROUND(SUM(B15:E15),5)</f>
        <v>-189365</v>
      </c>
    </row>
    <row r="16" spans="1:6" s="108" customFormat="1" x14ac:dyDescent="0.25">
      <c r="A16" s="13" t="s">
        <v>168</v>
      </c>
      <c r="B16" s="112">
        <v>-189365</v>
      </c>
      <c r="C16" s="112">
        <v>0</v>
      </c>
      <c r="D16" s="112">
        <v>0</v>
      </c>
      <c r="E16" s="112">
        <v>0</v>
      </c>
      <c r="F16" s="114">
        <f>ROUND(SUM(B16:E16),5)</f>
        <v>-189365</v>
      </c>
    </row>
    <row r="17" spans="1:6" s="108" customFormat="1" x14ac:dyDescent="0.25">
      <c r="A17" s="13" t="s">
        <v>217</v>
      </c>
      <c r="B17" s="112">
        <v>-94248.01</v>
      </c>
      <c r="C17" s="112">
        <v>0</v>
      </c>
      <c r="D17" s="112">
        <v>0</v>
      </c>
      <c r="E17" s="112">
        <v>0</v>
      </c>
      <c r="F17" s="114">
        <f>ROUND(SUM(B17:E17),5)</f>
        <v>-94248.01</v>
      </c>
    </row>
    <row r="18" spans="1:6" s="108" customFormat="1" x14ac:dyDescent="0.25">
      <c r="A18" s="13" t="s">
        <v>128</v>
      </c>
      <c r="B18" s="112">
        <v>-1913.34</v>
      </c>
      <c r="C18" s="112">
        <v>0</v>
      </c>
      <c r="D18" s="112">
        <v>0</v>
      </c>
      <c r="E18" s="112">
        <v>0</v>
      </c>
      <c r="F18" s="114">
        <f>ROUND(SUM(B18:E18),5)</f>
        <v>-1913.34</v>
      </c>
    </row>
    <row r="19" spans="1:6" s="108" customFormat="1" x14ac:dyDescent="0.25">
      <c r="A19" s="13" t="s">
        <v>93</v>
      </c>
      <c r="B19" s="112">
        <v>-1842</v>
      </c>
      <c r="C19" s="112">
        <v>0</v>
      </c>
      <c r="D19" s="112">
        <v>0</v>
      </c>
      <c r="E19" s="112">
        <v>0</v>
      </c>
      <c r="F19" s="114">
        <f>ROUND(SUM(B19:E19),5)</f>
        <v>-1842</v>
      </c>
    </row>
    <row r="20" spans="1:6" s="108" customFormat="1" x14ac:dyDescent="0.25">
      <c r="A20" s="13" t="s">
        <v>136</v>
      </c>
      <c r="B20" s="112">
        <v>-1620</v>
      </c>
      <c r="C20" s="112">
        <v>0</v>
      </c>
      <c r="D20" s="112">
        <v>0</v>
      </c>
      <c r="E20" s="112">
        <v>0</v>
      </c>
      <c r="F20" s="114">
        <f>ROUND(SUM(B20:E20),5)</f>
        <v>-1620</v>
      </c>
    </row>
    <row r="21" spans="1:6" s="108" customFormat="1" x14ac:dyDescent="0.25">
      <c r="A21" s="13" t="s">
        <v>85</v>
      </c>
      <c r="B21" s="112">
        <v>-0.36</v>
      </c>
      <c r="C21" s="112">
        <v>0</v>
      </c>
      <c r="D21" s="112">
        <v>0</v>
      </c>
      <c r="E21" s="112">
        <v>0</v>
      </c>
      <c r="F21" s="114">
        <f>ROUND(SUM(B21:E21),5)</f>
        <v>-0.36</v>
      </c>
    </row>
    <row r="22" spans="1:6" s="108" customFormat="1" ht="15.75" thickBot="1" x14ac:dyDescent="0.3">
      <c r="A22" s="13" t="s">
        <v>218</v>
      </c>
      <c r="B22" s="112">
        <v>-0.01</v>
      </c>
      <c r="C22" s="112">
        <v>0</v>
      </c>
      <c r="D22" s="112">
        <v>0</v>
      </c>
      <c r="E22" s="112">
        <v>0</v>
      </c>
      <c r="F22" s="114">
        <f>ROUND(SUM(B22:E22),5)</f>
        <v>-0.01</v>
      </c>
    </row>
    <row r="23" spans="1:6" s="108" customFormat="1" ht="18.75" customHeight="1" thickBot="1" x14ac:dyDescent="0.3">
      <c r="A23" s="18" t="s">
        <v>2</v>
      </c>
      <c r="B23" s="155">
        <f>SUM(B10:B22)</f>
        <v>-1383257.9200000002</v>
      </c>
      <c r="C23" s="155">
        <f>SUM(C10:C22)</f>
        <v>0</v>
      </c>
      <c r="D23" s="155">
        <f>SUM(D10:D22)</f>
        <v>-378730</v>
      </c>
      <c r="E23" s="155">
        <f>SUM(E10:E22)</f>
        <v>0</v>
      </c>
      <c r="F23" s="156">
        <f>SUM(F10:F22)</f>
        <v>-1761987.9200000002</v>
      </c>
    </row>
    <row r="24" spans="1:6" s="108" customFormat="1" ht="18.75" customHeight="1" thickBot="1" x14ac:dyDescent="0.3">
      <c r="A24" s="11" t="s">
        <v>53</v>
      </c>
      <c r="B24" s="115">
        <v>0</v>
      </c>
      <c r="C24" s="115">
        <v>0</v>
      </c>
      <c r="D24" s="115">
        <v>0</v>
      </c>
      <c r="E24" s="115">
        <v>-1122573</v>
      </c>
      <c r="F24" s="132">
        <f>SUM(B24:E24)</f>
        <v>-1122573</v>
      </c>
    </row>
    <row r="25" spans="1:6" ht="28.5" customHeight="1" thickBot="1" x14ac:dyDescent="0.3">
      <c r="A25" s="157" t="s">
        <v>52</v>
      </c>
      <c r="B25" s="158" t="s">
        <v>4</v>
      </c>
      <c r="C25" s="158" t="s">
        <v>4</v>
      </c>
      <c r="D25" s="158" t="s">
        <v>4</v>
      </c>
      <c r="E25" s="158" t="s">
        <v>4</v>
      </c>
      <c r="F25" s="159">
        <f>+F8+F23+F24</f>
        <v>1584726.08</v>
      </c>
    </row>
    <row r="26" spans="1:6" x14ac:dyDescent="0.25">
      <c r="A26" s="144"/>
      <c r="B26" s="105"/>
      <c r="C26" s="105"/>
      <c r="D26" s="105"/>
      <c r="E26" s="105"/>
      <c r="F26" s="105"/>
    </row>
    <row r="27" spans="1:6" x14ac:dyDescent="0.25">
      <c r="A27" s="144"/>
      <c r="B27" s="105"/>
      <c r="C27" s="105"/>
      <c r="D27" s="105"/>
      <c r="E27" s="105"/>
      <c r="F27" s="145" t="s">
        <v>4</v>
      </c>
    </row>
    <row r="28" spans="1:6" x14ac:dyDescent="0.25">
      <c r="A28" s="144"/>
      <c r="B28" s="105"/>
      <c r="C28" s="105"/>
      <c r="D28" s="105"/>
      <c r="E28" s="105"/>
      <c r="F28" s="136" t="s">
        <v>4</v>
      </c>
    </row>
    <row r="29" spans="1:6" x14ac:dyDescent="0.25">
      <c r="A29" s="144"/>
      <c r="B29" s="105"/>
      <c r="C29" s="105"/>
      <c r="D29" s="105"/>
      <c r="E29" s="105"/>
      <c r="F29" s="136" t="s">
        <v>4</v>
      </c>
    </row>
    <row r="30" spans="1:6" x14ac:dyDescent="0.25">
      <c r="A30" s="144"/>
      <c r="B30" s="105"/>
      <c r="C30" s="105"/>
      <c r="D30" s="105"/>
      <c r="E30" s="105"/>
      <c r="F30" s="146"/>
    </row>
    <row r="31" spans="1:6" x14ac:dyDescent="0.25">
      <c r="A31" s="144"/>
      <c r="B31" s="105"/>
      <c r="C31" s="105"/>
      <c r="D31" s="105"/>
      <c r="E31" s="105"/>
      <c r="F31" s="105"/>
    </row>
    <row r="32" spans="1:6" x14ac:dyDescent="0.25">
      <c r="A32" s="144"/>
      <c r="B32" s="105"/>
      <c r="C32" s="105"/>
      <c r="D32" s="105"/>
      <c r="E32" s="105"/>
      <c r="F32" s="105"/>
    </row>
    <row r="33" spans="1:6" x14ac:dyDescent="0.25">
      <c r="A33" s="144"/>
      <c r="B33" s="105"/>
      <c r="C33" s="105"/>
      <c r="D33" s="105"/>
      <c r="E33" s="105"/>
      <c r="F33" s="105"/>
    </row>
    <row r="34" spans="1:6" x14ac:dyDescent="0.25">
      <c r="A34" s="144"/>
      <c r="B34" s="105"/>
      <c r="C34" s="105"/>
      <c r="D34" s="105"/>
      <c r="E34" s="105"/>
      <c r="F34" s="105"/>
    </row>
    <row r="35" spans="1:6" x14ac:dyDescent="0.25">
      <c r="A35" s="144"/>
      <c r="B35" s="105"/>
      <c r="C35" s="105"/>
      <c r="D35" s="105"/>
      <c r="E35" s="105"/>
      <c r="F35" s="105"/>
    </row>
    <row r="36" spans="1:6" x14ac:dyDescent="0.25">
      <c r="A36" s="144"/>
      <c r="B36" s="105"/>
      <c r="C36" s="105"/>
      <c r="D36" s="105"/>
      <c r="E36" s="105"/>
      <c r="F36" s="105"/>
    </row>
    <row r="37" spans="1:6" x14ac:dyDescent="0.25">
      <c r="A37" s="144"/>
      <c r="B37" s="105"/>
      <c r="C37" s="105"/>
      <c r="D37" s="105"/>
      <c r="E37" s="105"/>
      <c r="F37" s="105"/>
    </row>
    <row r="38" spans="1:6" x14ac:dyDescent="0.25">
      <c r="A38" s="144"/>
      <c r="B38" s="105"/>
      <c r="C38" s="105"/>
      <c r="D38" s="105"/>
      <c r="E38" s="105"/>
      <c r="F38" s="105"/>
    </row>
    <row r="39" spans="1:6" x14ac:dyDescent="0.25">
      <c r="A39" s="144"/>
      <c r="B39" s="105"/>
      <c r="C39" s="105"/>
      <c r="D39" s="105"/>
      <c r="E39" s="105"/>
      <c r="F39" s="105"/>
    </row>
    <row r="40" spans="1:6" x14ac:dyDescent="0.25">
      <c r="A40" s="144"/>
      <c r="B40" s="105"/>
      <c r="C40" s="105"/>
      <c r="D40" s="105"/>
      <c r="E40" s="105"/>
      <c r="F40" s="105"/>
    </row>
    <row r="41" spans="1:6" x14ac:dyDescent="0.25">
      <c r="A41" s="144"/>
      <c r="B41" s="105"/>
      <c r="C41" s="105"/>
      <c r="D41" s="105"/>
      <c r="E41" s="105"/>
      <c r="F41" s="105"/>
    </row>
    <row r="42" spans="1:6" x14ac:dyDescent="0.25">
      <c r="A42" s="144"/>
      <c r="B42" s="105"/>
      <c r="C42" s="105"/>
      <c r="D42" s="105"/>
      <c r="E42" s="105"/>
      <c r="F42" s="105"/>
    </row>
    <row r="43" spans="1:6" x14ac:dyDescent="0.25">
      <c r="A43" s="144"/>
      <c r="B43" s="105"/>
      <c r="C43" s="105"/>
      <c r="D43" s="105"/>
      <c r="E43" s="105"/>
      <c r="F43" s="105"/>
    </row>
    <row r="44" spans="1:6" x14ac:dyDescent="0.25">
      <c r="A44" s="144"/>
      <c r="B44" s="105"/>
      <c r="C44" s="105"/>
      <c r="D44" s="105"/>
      <c r="E44" s="105"/>
      <c r="F44" s="105"/>
    </row>
    <row r="45" spans="1:6" x14ac:dyDescent="0.25">
      <c r="A45" s="144"/>
      <c r="B45" s="105"/>
      <c r="C45" s="105"/>
      <c r="D45" s="105"/>
      <c r="E45" s="105"/>
      <c r="F45" s="105"/>
    </row>
    <row r="46" spans="1:6" x14ac:dyDescent="0.25">
      <c r="A46" s="144"/>
      <c r="B46" s="105"/>
      <c r="C46" s="105"/>
      <c r="D46" s="105"/>
      <c r="E46" s="105"/>
      <c r="F46" s="105"/>
    </row>
    <row r="47" spans="1:6" x14ac:dyDescent="0.25">
      <c r="A47" s="144"/>
      <c r="B47" s="105"/>
      <c r="C47" s="105"/>
      <c r="D47" s="105"/>
      <c r="E47" s="105"/>
      <c r="F47" s="105"/>
    </row>
    <row r="48" spans="1:6" x14ac:dyDescent="0.25">
      <c r="A48" s="144"/>
      <c r="B48" s="105"/>
      <c r="C48" s="105"/>
      <c r="D48" s="105"/>
      <c r="E48" s="105"/>
      <c r="F48" s="105"/>
    </row>
    <row r="49" spans="1:6" x14ac:dyDescent="0.25">
      <c r="A49" s="144"/>
      <c r="B49" s="105"/>
      <c r="C49" s="105"/>
      <c r="D49" s="105"/>
      <c r="E49" s="105"/>
      <c r="F49" s="105"/>
    </row>
    <row r="50" spans="1:6" x14ac:dyDescent="0.25">
      <c r="A50" s="144"/>
      <c r="B50" s="105"/>
      <c r="C50" s="105"/>
      <c r="D50" s="105"/>
      <c r="E50" s="105"/>
      <c r="F50" s="105"/>
    </row>
    <row r="51" spans="1:6" x14ac:dyDescent="0.25">
      <c r="A51" s="144"/>
      <c r="B51" s="105"/>
      <c r="C51" s="105"/>
      <c r="D51" s="105"/>
      <c r="E51" s="105"/>
      <c r="F51" s="105"/>
    </row>
    <row r="52" spans="1:6" x14ac:dyDescent="0.25">
      <c r="A52" s="144"/>
      <c r="B52" s="105"/>
      <c r="C52" s="105"/>
      <c r="D52" s="105"/>
      <c r="E52" s="105"/>
      <c r="F52" s="105"/>
    </row>
    <row r="53" spans="1:6" x14ac:dyDescent="0.25">
      <c r="A53" s="144"/>
      <c r="B53" s="105"/>
      <c r="C53" s="105"/>
      <c r="D53" s="105"/>
      <c r="E53" s="105"/>
      <c r="F53" s="105"/>
    </row>
    <row r="54" spans="1:6" x14ac:dyDescent="0.25">
      <c r="A54" s="144"/>
      <c r="B54" s="105"/>
      <c r="C54" s="105"/>
      <c r="D54" s="105"/>
      <c r="E54" s="105"/>
      <c r="F54" s="105"/>
    </row>
    <row r="55" spans="1:6" x14ac:dyDescent="0.25">
      <c r="A55" s="144"/>
      <c r="B55" s="105"/>
      <c r="C55" s="105"/>
      <c r="D55" s="105"/>
      <c r="E55" s="105"/>
      <c r="F55" s="105"/>
    </row>
    <row r="56" spans="1:6" x14ac:dyDescent="0.25">
      <c r="A56" s="144"/>
      <c r="B56" s="105"/>
      <c r="C56" s="105"/>
      <c r="D56" s="105"/>
      <c r="E56" s="105"/>
      <c r="F56" s="105"/>
    </row>
    <row r="57" spans="1:6" x14ac:dyDescent="0.25">
      <c r="A57" s="144"/>
      <c r="B57" s="105"/>
      <c r="C57" s="105"/>
      <c r="D57" s="105"/>
      <c r="E57" s="105"/>
      <c r="F57" s="105"/>
    </row>
    <row r="58" spans="1:6" x14ac:dyDescent="0.25">
      <c r="A58" s="144"/>
      <c r="B58" s="105"/>
      <c r="C58" s="105"/>
      <c r="D58" s="105"/>
      <c r="E58" s="105"/>
      <c r="F58" s="105"/>
    </row>
    <row r="59" spans="1:6" x14ac:dyDescent="0.25">
      <c r="A59" s="144"/>
      <c r="B59" s="105"/>
      <c r="C59" s="105"/>
      <c r="D59" s="105"/>
      <c r="E59" s="105"/>
      <c r="F59" s="105"/>
    </row>
  </sheetData>
  <pageMargins left="1.1023622047244095" right="0.19685039370078741" top="1.3385826771653544" bottom="0.9055118110236221" header="0.51181102362204722" footer="0.15748031496062992"/>
  <pageSetup orientation="portrait" r:id="rId1"/>
  <headerFooter>
    <oddHeader>&amp;C&amp;"Arial,Negrita"&amp;12 CONDOMINIO RESIDENCIAL VERTICAL BOHEMIA COUNTRY
&amp;14 Detalle Cuentas Por Cobrar (Expresado en Colones)
Enero 31  de  2018</oddHeader>
    <oddFooter>&amp;R&amp;"Arial,Negrita"&amp;8 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tabSelected="1" topLeftCell="A34" workbookViewId="0">
      <selection activeCell="G47" sqref="G47"/>
    </sheetView>
  </sheetViews>
  <sheetFormatPr baseColWidth="10" defaultRowHeight="15" x14ac:dyDescent="0.25"/>
  <cols>
    <col min="1" max="6" width="3" style="3" customWidth="1"/>
    <col min="7" max="7" width="36.28515625" style="3" customWidth="1"/>
    <col min="8" max="9" width="13" style="4" bestFit="1" customWidth="1"/>
    <col min="10" max="10" width="14.140625" style="4" bestFit="1" customWidth="1"/>
    <col min="11" max="16384" width="11.42578125" style="108"/>
  </cols>
  <sheetData>
    <row r="1" spans="1:10" s="2" customFormat="1" ht="15.75" thickBot="1" x14ac:dyDescent="0.3">
      <c r="A1" s="198"/>
      <c r="B1" s="199"/>
      <c r="C1" s="199"/>
      <c r="D1" s="199"/>
      <c r="E1" s="199"/>
      <c r="F1" s="199"/>
      <c r="G1" s="199"/>
      <c r="H1" s="199" t="s">
        <v>172</v>
      </c>
      <c r="I1" s="199" t="s">
        <v>173</v>
      </c>
      <c r="J1" s="200" t="s">
        <v>2</v>
      </c>
    </row>
    <row r="2" spans="1:10" ht="15.75" thickTop="1" x14ac:dyDescent="0.25">
      <c r="A2" s="13"/>
      <c r="B2" s="14"/>
      <c r="C2" s="14"/>
      <c r="D2" s="14" t="s">
        <v>210</v>
      </c>
      <c r="E2" s="14"/>
      <c r="F2" s="14"/>
      <c r="G2" s="14"/>
      <c r="H2" s="112"/>
      <c r="I2" s="112"/>
      <c r="J2" s="114"/>
    </row>
    <row r="3" spans="1:10" x14ac:dyDescent="0.25">
      <c r="A3" s="13"/>
      <c r="B3" s="14"/>
      <c r="C3" s="14"/>
      <c r="D3" s="14"/>
      <c r="E3" s="14" t="s">
        <v>174</v>
      </c>
      <c r="F3" s="14"/>
      <c r="G3" s="14"/>
      <c r="H3" s="112"/>
      <c r="I3" s="112"/>
      <c r="J3" s="114"/>
    </row>
    <row r="4" spans="1:10" ht="15.75" thickBot="1" x14ac:dyDescent="0.3">
      <c r="A4" s="13"/>
      <c r="B4" s="14"/>
      <c r="C4" s="14"/>
      <c r="D4" s="14"/>
      <c r="E4" s="14"/>
      <c r="F4" s="14" t="s">
        <v>175</v>
      </c>
      <c r="G4" s="14"/>
      <c r="H4" s="112">
        <v>5767284</v>
      </c>
      <c r="I4" s="112">
        <v>5767284</v>
      </c>
      <c r="J4" s="114">
        <f>ROUND(SUM(H4:I4),5)</f>
        <v>11534568</v>
      </c>
    </row>
    <row r="5" spans="1:10" ht="15.75" thickBot="1" x14ac:dyDescent="0.3">
      <c r="A5" s="7"/>
      <c r="B5" s="8"/>
      <c r="C5" s="8"/>
      <c r="D5" s="8"/>
      <c r="E5" s="8" t="s">
        <v>176</v>
      </c>
      <c r="F5" s="8"/>
      <c r="G5" s="8"/>
      <c r="H5" s="9">
        <f>ROUND(SUM(H3:H4),5)</f>
        <v>5767284</v>
      </c>
      <c r="I5" s="9">
        <f>ROUND(SUM(I3:I4),5)</f>
        <v>5767284</v>
      </c>
      <c r="J5" s="10">
        <f>ROUND(SUM(H5:I5),5)</f>
        <v>11534568</v>
      </c>
    </row>
    <row r="6" spans="1:10" ht="30" customHeight="1" x14ac:dyDescent="0.25">
      <c r="A6" s="13"/>
      <c r="B6" s="14"/>
      <c r="C6" s="14"/>
      <c r="D6" s="14" t="s">
        <v>211</v>
      </c>
      <c r="E6" s="14"/>
      <c r="F6" s="14"/>
      <c r="G6" s="14"/>
      <c r="H6" s="112"/>
      <c r="I6" s="112"/>
      <c r="J6" s="114"/>
    </row>
    <row r="7" spans="1:10" x14ac:dyDescent="0.25">
      <c r="A7" s="13"/>
      <c r="B7" s="14"/>
      <c r="C7" s="14"/>
      <c r="D7" s="14"/>
      <c r="E7" s="14" t="s">
        <v>177</v>
      </c>
      <c r="F7" s="14"/>
      <c r="G7" s="14"/>
      <c r="H7" s="112"/>
      <c r="I7" s="112"/>
      <c r="J7" s="114"/>
    </row>
    <row r="8" spans="1:10" x14ac:dyDescent="0.25">
      <c r="A8" s="13"/>
      <c r="B8" s="14"/>
      <c r="C8" s="14"/>
      <c r="D8" s="14"/>
      <c r="E8" s="14"/>
      <c r="F8" s="14" t="s">
        <v>178</v>
      </c>
      <c r="G8" s="14"/>
      <c r="H8" s="112">
        <v>2100000</v>
      </c>
      <c r="I8" s="112">
        <v>2100000</v>
      </c>
      <c r="J8" s="114">
        <f>ROUND(SUM(H8:I8),5)</f>
        <v>4200000</v>
      </c>
    </row>
    <row r="9" spans="1:10" x14ac:dyDescent="0.25">
      <c r="A9" s="13"/>
      <c r="B9" s="14"/>
      <c r="C9" s="14"/>
      <c r="D9" s="14"/>
      <c r="E9" s="14"/>
      <c r="F9" s="14" t="s">
        <v>179</v>
      </c>
      <c r="G9" s="14"/>
      <c r="H9" s="112">
        <v>604748</v>
      </c>
      <c r="I9" s="112">
        <v>619443.19999999995</v>
      </c>
      <c r="J9" s="114">
        <f>ROUND(SUM(H9:I9),5)</f>
        <v>1224191.2</v>
      </c>
    </row>
    <row r="10" spans="1:10" x14ac:dyDescent="0.25">
      <c r="A10" s="13"/>
      <c r="B10" s="14"/>
      <c r="C10" s="14"/>
      <c r="D10" s="14"/>
      <c r="E10" s="14"/>
      <c r="F10" s="14" t="s">
        <v>180</v>
      </c>
      <c r="G10" s="14"/>
      <c r="H10" s="112">
        <v>170000</v>
      </c>
      <c r="I10" s="112">
        <v>170000</v>
      </c>
      <c r="J10" s="114">
        <f>ROUND(SUM(H10:I10),5)</f>
        <v>340000</v>
      </c>
    </row>
    <row r="11" spans="1:10" x14ac:dyDescent="0.25">
      <c r="A11" s="13"/>
      <c r="B11" s="14"/>
      <c r="C11" s="14"/>
      <c r="D11" s="14"/>
      <c r="E11" s="14"/>
      <c r="F11" s="14" t="s">
        <v>181</v>
      </c>
      <c r="G11" s="14"/>
      <c r="H11" s="112"/>
      <c r="I11" s="112"/>
      <c r="J11" s="114"/>
    </row>
    <row r="12" spans="1:10" x14ac:dyDescent="0.25">
      <c r="A12" s="13"/>
      <c r="B12" s="14"/>
      <c r="C12" s="14"/>
      <c r="D12" s="14"/>
      <c r="E12" s="14"/>
      <c r="F12" s="14"/>
      <c r="G12" s="14" t="s">
        <v>182</v>
      </c>
      <c r="H12" s="112">
        <v>8154</v>
      </c>
      <c r="I12" s="112">
        <v>3930</v>
      </c>
      <c r="J12" s="114">
        <f>ROUND(SUM(H12:I12),5)</f>
        <v>12084</v>
      </c>
    </row>
    <row r="13" spans="1:10" x14ac:dyDescent="0.25">
      <c r="A13" s="13"/>
      <c r="B13" s="14"/>
      <c r="C13" s="14"/>
      <c r="D13" s="14"/>
      <c r="E13" s="14"/>
      <c r="F13" s="14"/>
      <c r="G13" s="14" t="s">
        <v>183</v>
      </c>
      <c r="H13" s="112">
        <v>702150</v>
      </c>
      <c r="I13" s="112">
        <v>730875</v>
      </c>
      <c r="J13" s="114">
        <f>ROUND(SUM(H13:I13),5)</f>
        <v>1433025</v>
      </c>
    </row>
    <row r="14" spans="1:10" ht="15.75" thickBot="1" x14ac:dyDescent="0.3">
      <c r="A14" s="13"/>
      <c r="B14" s="14"/>
      <c r="C14" s="14"/>
      <c r="D14" s="14"/>
      <c r="E14" s="14"/>
      <c r="F14" s="14"/>
      <c r="G14" s="14" t="s">
        <v>184</v>
      </c>
      <c r="H14" s="113">
        <v>688499</v>
      </c>
      <c r="I14" s="113">
        <v>394083</v>
      </c>
      <c r="J14" s="134">
        <f>ROUND(SUM(H14:I14),5)</f>
        <v>1082582</v>
      </c>
    </row>
    <row r="15" spans="1:10" ht="15.75" thickBot="1" x14ac:dyDescent="0.3">
      <c r="A15" s="7"/>
      <c r="B15" s="8"/>
      <c r="C15" s="8"/>
      <c r="D15" s="8"/>
      <c r="E15" s="8"/>
      <c r="F15" s="8" t="s">
        <v>185</v>
      </c>
      <c r="G15" s="8"/>
      <c r="H15" s="9">
        <f>ROUND(SUM(H11:H14),5)</f>
        <v>1398803</v>
      </c>
      <c r="I15" s="9">
        <f>ROUND(SUM(I11:I14),5)</f>
        <v>1128888</v>
      </c>
      <c r="J15" s="10">
        <f>ROUND(SUM(H15:I15),5)</f>
        <v>2527691</v>
      </c>
    </row>
    <row r="16" spans="1:10" ht="30" customHeight="1" x14ac:dyDescent="0.25">
      <c r="A16" s="13"/>
      <c r="B16" s="14"/>
      <c r="C16" s="14"/>
      <c r="D16" s="14"/>
      <c r="E16" s="14"/>
      <c r="F16" s="14" t="s">
        <v>186</v>
      </c>
      <c r="G16" s="14"/>
      <c r="H16" s="112">
        <v>600000</v>
      </c>
      <c r="I16" s="112">
        <v>600000</v>
      </c>
      <c r="J16" s="114">
        <f>ROUND(SUM(H16:I16),5)</f>
        <v>1200000</v>
      </c>
    </row>
    <row r="17" spans="1:10" x14ac:dyDescent="0.25">
      <c r="A17" s="13"/>
      <c r="B17" s="14"/>
      <c r="C17" s="14"/>
      <c r="D17" s="14"/>
      <c r="E17" s="14"/>
      <c r="F17" s="14" t="s">
        <v>187</v>
      </c>
      <c r="G17" s="14"/>
      <c r="H17" s="112"/>
      <c r="I17" s="112"/>
      <c r="J17" s="114"/>
    </row>
    <row r="18" spans="1:10" x14ac:dyDescent="0.25">
      <c r="A18" s="13"/>
      <c r="B18" s="14"/>
      <c r="C18" s="14"/>
      <c r="D18" s="14"/>
      <c r="E18" s="14"/>
      <c r="F18" s="14"/>
      <c r="G18" s="14" t="s">
        <v>188</v>
      </c>
      <c r="H18" s="112">
        <v>82688</v>
      </c>
      <c r="I18" s="112">
        <v>82688</v>
      </c>
      <c r="J18" s="114">
        <f>ROUND(SUM(H18:I18),5)</f>
        <v>165376</v>
      </c>
    </row>
    <row r="19" spans="1:10" x14ac:dyDescent="0.25">
      <c r="A19" s="13"/>
      <c r="B19" s="14"/>
      <c r="C19" s="14"/>
      <c r="D19" s="14"/>
      <c r="E19" s="14"/>
      <c r="F19" s="14"/>
      <c r="G19" s="14" t="s">
        <v>189</v>
      </c>
      <c r="H19" s="112">
        <v>270576</v>
      </c>
      <c r="I19" s="112">
        <v>271872</v>
      </c>
      <c r="J19" s="114">
        <f>ROUND(SUM(H19:I19),5)</f>
        <v>542448</v>
      </c>
    </row>
    <row r="20" spans="1:10" ht="15.75" thickBot="1" x14ac:dyDescent="0.3">
      <c r="A20" s="13"/>
      <c r="B20" s="14"/>
      <c r="C20" s="14"/>
      <c r="D20" s="14"/>
      <c r="E20" s="14"/>
      <c r="F20" s="14"/>
      <c r="G20" s="14" t="s">
        <v>190</v>
      </c>
      <c r="H20" s="113">
        <v>24000</v>
      </c>
      <c r="I20" s="113">
        <v>23000</v>
      </c>
      <c r="J20" s="134">
        <f>ROUND(SUM(H20:I20),5)</f>
        <v>47000</v>
      </c>
    </row>
    <row r="21" spans="1:10" ht="15.75" thickBot="1" x14ac:dyDescent="0.3">
      <c r="A21" s="7"/>
      <c r="B21" s="8"/>
      <c r="C21" s="8"/>
      <c r="D21" s="8"/>
      <c r="E21" s="8"/>
      <c r="F21" s="8" t="s">
        <v>191</v>
      </c>
      <c r="G21" s="8"/>
      <c r="H21" s="9">
        <f>ROUND(SUM(H17:H20),5)</f>
        <v>377264</v>
      </c>
      <c r="I21" s="9">
        <f>ROUND(SUM(I17:I20),5)</f>
        <v>377560</v>
      </c>
      <c r="J21" s="10">
        <f>ROUND(SUM(H21:I21),5)</f>
        <v>754824</v>
      </c>
    </row>
    <row r="22" spans="1:10" ht="30" customHeight="1" thickBot="1" x14ac:dyDescent="0.3">
      <c r="A22" s="13"/>
      <c r="B22" s="14"/>
      <c r="C22" s="14"/>
      <c r="D22" s="14"/>
      <c r="E22" s="14"/>
      <c r="F22" s="14" t="s">
        <v>192</v>
      </c>
      <c r="G22" s="14"/>
      <c r="H22" s="113">
        <v>100000</v>
      </c>
      <c r="I22" s="113">
        <v>0</v>
      </c>
      <c r="J22" s="134">
        <f>ROUND(SUM(H22:I22),5)</f>
        <v>100000</v>
      </c>
    </row>
    <row r="23" spans="1:10" ht="15.75" thickBot="1" x14ac:dyDescent="0.3">
      <c r="A23" s="7"/>
      <c r="B23" s="8"/>
      <c r="C23" s="8"/>
      <c r="D23" s="8"/>
      <c r="E23" s="8" t="s">
        <v>193</v>
      </c>
      <c r="F23" s="8"/>
      <c r="G23" s="8"/>
      <c r="H23" s="9">
        <f>ROUND(SUM(H7:H10)+SUM(H15:H16)+SUM(H21:H22),5)</f>
        <v>5350815</v>
      </c>
      <c r="I23" s="9">
        <f>ROUND(SUM(I7:I10)+SUM(I15:I16)+SUM(I21:I22),5)</f>
        <v>4995891.2000000002</v>
      </c>
      <c r="J23" s="10">
        <f>ROUND(SUM(H23:I23),5)</f>
        <v>10346706.199999999</v>
      </c>
    </row>
    <row r="24" spans="1:10" ht="30" customHeight="1" x14ac:dyDescent="0.25">
      <c r="A24" s="13"/>
      <c r="B24" s="14"/>
      <c r="C24" s="14"/>
      <c r="D24" s="14"/>
      <c r="E24" s="14" t="s">
        <v>194</v>
      </c>
      <c r="F24" s="14"/>
      <c r="G24" s="14"/>
      <c r="H24" s="112"/>
      <c r="I24" s="112"/>
      <c r="J24" s="114"/>
    </row>
    <row r="25" spans="1:10" x14ac:dyDescent="0.25">
      <c r="A25" s="13"/>
      <c r="B25" s="14"/>
      <c r="C25" s="14"/>
      <c r="D25" s="14"/>
      <c r="E25" s="14"/>
      <c r="F25" s="14" t="s">
        <v>195</v>
      </c>
      <c r="G25" s="14"/>
      <c r="H25" s="112">
        <v>93236.99</v>
      </c>
      <c r="I25" s="112">
        <v>492000</v>
      </c>
      <c r="J25" s="114">
        <f>ROUND(SUM(H25:I25),5)</f>
        <v>585236.99</v>
      </c>
    </row>
    <row r="26" spans="1:10" x14ac:dyDescent="0.25">
      <c r="A26" s="13"/>
      <c r="B26" s="14"/>
      <c r="C26" s="14"/>
      <c r="D26" s="14"/>
      <c r="E26" s="14"/>
      <c r="F26" s="14" t="s">
        <v>196</v>
      </c>
      <c r="G26" s="14"/>
      <c r="H26" s="112">
        <v>453000</v>
      </c>
      <c r="I26" s="112">
        <v>0</v>
      </c>
      <c r="J26" s="114">
        <f>ROUND(SUM(H26:I26),5)</f>
        <v>453000</v>
      </c>
    </row>
    <row r="27" spans="1:10" x14ac:dyDescent="0.25">
      <c r="A27" s="13"/>
      <c r="B27" s="14"/>
      <c r="C27" s="14"/>
      <c r="D27" s="14"/>
      <c r="E27" s="14"/>
      <c r="F27" s="14" t="s">
        <v>197</v>
      </c>
      <c r="G27" s="14"/>
      <c r="H27" s="112">
        <v>113300.07</v>
      </c>
      <c r="I27" s="112">
        <v>0</v>
      </c>
      <c r="J27" s="114">
        <f>ROUND(SUM(H27:I27),5)</f>
        <v>113300.07</v>
      </c>
    </row>
    <row r="28" spans="1:10" ht="15.75" thickBot="1" x14ac:dyDescent="0.3">
      <c r="A28" s="13"/>
      <c r="B28" s="14"/>
      <c r="C28" s="14"/>
      <c r="D28" s="14"/>
      <c r="E28" s="14"/>
      <c r="F28" s="14" t="s">
        <v>198</v>
      </c>
      <c r="G28" s="14"/>
      <c r="H28" s="112">
        <v>55000</v>
      </c>
      <c r="I28" s="112">
        <v>14475</v>
      </c>
      <c r="J28" s="114">
        <f>ROUND(SUM(H28:I28),5)</f>
        <v>69475</v>
      </c>
    </row>
    <row r="29" spans="1:10" ht="15.75" thickBot="1" x14ac:dyDescent="0.3">
      <c r="A29" s="7"/>
      <c r="B29" s="8"/>
      <c r="C29" s="8"/>
      <c r="D29" s="8"/>
      <c r="E29" s="8" t="s">
        <v>199</v>
      </c>
      <c r="F29" s="8"/>
      <c r="G29" s="8"/>
      <c r="H29" s="9">
        <f>ROUND(SUM(H24:H28),5)</f>
        <v>714537.06</v>
      </c>
      <c r="I29" s="9">
        <f>ROUND(SUM(I24:I28),5)</f>
        <v>506475</v>
      </c>
      <c r="J29" s="10">
        <f>ROUND(SUM(H29:I29),5)</f>
        <v>1221012.06</v>
      </c>
    </row>
    <row r="30" spans="1:10" ht="30" customHeight="1" thickBot="1" x14ac:dyDescent="0.3">
      <c r="A30" s="7"/>
      <c r="B30" s="8"/>
      <c r="C30" s="8"/>
      <c r="D30" s="8" t="s">
        <v>3</v>
      </c>
      <c r="E30" s="8"/>
      <c r="F30" s="8"/>
      <c r="G30" s="8"/>
      <c r="H30" s="9">
        <f>ROUND(H6+H23+H29,5)</f>
        <v>6065352.0599999996</v>
      </c>
      <c r="I30" s="9">
        <f>ROUND(I6+I23+I29,5)</f>
        <v>5502366.2000000002</v>
      </c>
      <c r="J30" s="10">
        <f>ROUND(SUM(H30:I30),5)</f>
        <v>11567718.26</v>
      </c>
    </row>
    <row r="31" spans="1:10" ht="30" customHeight="1" thickBot="1" x14ac:dyDescent="0.3">
      <c r="A31" s="11"/>
      <c r="B31" s="12" t="s">
        <v>212</v>
      </c>
      <c r="C31" s="12"/>
      <c r="D31" s="12"/>
      <c r="E31" s="12"/>
      <c r="F31" s="12"/>
      <c r="G31" s="12"/>
      <c r="H31" s="9">
        <f>+H5-H30</f>
        <v>-298068.05999999959</v>
      </c>
      <c r="I31" s="9">
        <f>+I5-I30</f>
        <v>264917.79999999981</v>
      </c>
      <c r="J31" s="10">
        <f>ROUND(SUM(H31:I31),5)</f>
        <v>-33150.26</v>
      </c>
    </row>
    <row r="32" spans="1:10" x14ac:dyDescent="0.25">
      <c r="A32" s="13"/>
      <c r="B32" s="14"/>
      <c r="C32" s="14" t="s">
        <v>213</v>
      </c>
      <c r="D32" s="14"/>
      <c r="E32" s="14"/>
      <c r="F32" s="14"/>
      <c r="G32" s="14"/>
      <c r="H32" s="112"/>
      <c r="I32" s="112"/>
      <c r="J32" s="114"/>
    </row>
    <row r="33" spans="1:10" x14ac:dyDescent="0.25">
      <c r="A33" s="13"/>
      <c r="B33" s="14"/>
      <c r="C33" s="14"/>
      <c r="D33" s="14" t="s">
        <v>200</v>
      </c>
      <c r="E33" s="14"/>
      <c r="F33" s="14"/>
      <c r="G33" s="14"/>
      <c r="H33" s="112"/>
      <c r="I33" s="112"/>
      <c r="J33" s="114"/>
    </row>
    <row r="34" spans="1:10" x14ac:dyDescent="0.25">
      <c r="A34" s="13"/>
      <c r="B34" s="14"/>
      <c r="C34" s="14"/>
      <c r="D34" s="14"/>
      <c r="E34" s="14" t="s">
        <v>201</v>
      </c>
      <c r="F34" s="14"/>
      <c r="G34" s="14"/>
      <c r="H34" s="112">
        <v>0</v>
      </c>
      <c r="I34" s="112">
        <v>587.28</v>
      </c>
      <c r="J34" s="114">
        <f>ROUND(SUM(H34:I34),5)</f>
        <v>587.28</v>
      </c>
    </row>
    <row r="35" spans="1:10" x14ac:dyDescent="0.25">
      <c r="A35" s="13"/>
      <c r="B35" s="14"/>
      <c r="C35" s="14"/>
      <c r="D35" s="14"/>
      <c r="E35" s="14" t="s">
        <v>202</v>
      </c>
      <c r="F35" s="14"/>
      <c r="G35" s="14"/>
      <c r="H35" s="112">
        <v>52094.44</v>
      </c>
      <c r="I35" s="112">
        <v>2565.27</v>
      </c>
      <c r="J35" s="114">
        <f>ROUND(SUM(H35:I35),5)</f>
        <v>54659.71</v>
      </c>
    </row>
    <row r="36" spans="1:10" x14ac:dyDescent="0.25">
      <c r="A36" s="13"/>
      <c r="B36" s="14"/>
      <c r="C36" s="14"/>
      <c r="D36" s="14"/>
      <c r="E36" s="14" t="s">
        <v>203</v>
      </c>
      <c r="F36" s="14"/>
      <c r="G36" s="14"/>
      <c r="H36" s="112">
        <v>262839.45</v>
      </c>
      <c r="I36" s="112">
        <v>139799.39000000001</v>
      </c>
      <c r="J36" s="114">
        <f>ROUND(SUM(H36:I36),5)</f>
        <v>402638.84</v>
      </c>
    </row>
    <row r="37" spans="1:10" ht="15.75" thickBot="1" x14ac:dyDescent="0.3">
      <c r="A37" s="13"/>
      <c r="B37" s="14"/>
      <c r="C37" s="14"/>
      <c r="D37" s="14"/>
      <c r="E37" s="14" t="s">
        <v>204</v>
      </c>
      <c r="F37" s="14"/>
      <c r="G37" s="14"/>
      <c r="H37" s="112">
        <v>0</v>
      </c>
      <c r="I37" s="112">
        <v>50400</v>
      </c>
      <c r="J37" s="114">
        <f>ROUND(SUM(H37:I37),5)</f>
        <v>50400</v>
      </c>
    </row>
    <row r="38" spans="1:10" ht="15.75" thickBot="1" x14ac:dyDescent="0.3">
      <c r="A38" s="7"/>
      <c r="B38" s="8"/>
      <c r="C38" s="8"/>
      <c r="D38" s="8" t="s">
        <v>205</v>
      </c>
      <c r="E38" s="8"/>
      <c r="F38" s="8"/>
      <c r="G38" s="8"/>
      <c r="H38" s="9">
        <f>ROUND(SUM(H33:H37),5)</f>
        <v>314933.89</v>
      </c>
      <c r="I38" s="9">
        <f>ROUND(SUM(I33:I37),5)</f>
        <v>193351.94</v>
      </c>
      <c r="J38" s="10">
        <f>ROUND(SUM(H38:I38),5)</f>
        <v>508285.83</v>
      </c>
    </row>
    <row r="39" spans="1:10" ht="30" customHeight="1" x14ac:dyDescent="0.25">
      <c r="A39" s="13"/>
      <c r="B39" s="14"/>
      <c r="C39" s="14" t="s">
        <v>214</v>
      </c>
      <c r="D39" s="14"/>
      <c r="E39" s="14"/>
      <c r="F39" s="14"/>
      <c r="G39" s="14"/>
      <c r="H39" s="112"/>
      <c r="I39" s="112"/>
      <c r="J39" s="114"/>
    </row>
    <row r="40" spans="1:10" x14ac:dyDescent="0.25">
      <c r="A40" s="13"/>
      <c r="B40" s="14"/>
      <c r="C40" s="14"/>
      <c r="D40" s="14" t="s">
        <v>206</v>
      </c>
      <c r="E40" s="14"/>
      <c r="F40" s="14"/>
      <c r="G40" s="14"/>
      <c r="H40" s="112"/>
      <c r="I40" s="112"/>
      <c r="J40" s="114"/>
    </row>
    <row r="41" spans="1:10" x14ac:dyDescent="0.25">
      <c r="A41" s="13"/>
      <c r="B41" s="14"/>
      <c r="C41" s="14"/>
      <c r="D41" s="14"/>
      <c r="E41" s="14" t="s">
        <v>207</v>
      </c>
      <c r="F41" s="14"/>
      <c r="G41" s="14"/>
      <c r="H41" s="112">
        <v>0</v>
      </c>
      <c r="I41" s="112">
        <v>17051.509999999998</v>
      </c>
      <c r="J41" s="114">
        <f>ROUND(SUM(H41:I41),5)</f>
        <v>17051.509999999998</v>
      </c>
    </row>
    <row r="42" spans="1:10" ht="15.75" thickBot="1" x14ac:dyDescent="0.3">
      <c r="A42" s="13"/>
      <c r="B42" s="14"/>
      <c r="C42" s="14"/>
      <c r="D42" s="14"/>
      <c r="E42" s="14" t="s">
        <v>208</v>
      </c>
      <c r="F42" s="14"/>
      <c r="G42" s="14"/>
      <c r="H42" s="112">
        <v>2007.5</v>
      </c>
      <c r="I42" s="112">
        <v>287.5</v>
      </c>
      <c r="J42" s="114">
        <f>ROUND(SUM(H42:I42),5)</f>
        <v>2295</v>
      </c>
    </row>
    <row r="43" spans="1:10" x14ac:dyDescent="0.25">
      <c r="A43" s="192"/>
      <c r="B43" s="193"/>
      <c r="C43" s="193"/>
      <c r="D43" s="193" t="s">
        <v>209</v>
      </c>
      <c r="E43" s="193"/>
      <c r="F43" s="193"/>
      <c r="G43" s="193"/>
      <c r="H43" s="194">
        <f>ROUND(SUM(H40:H42),5)</f>
        <v>2007.5</v>
      </c>
      <c r="I43" s="194">
        <f>ROUND(SUM(I40:I42),5)</f>
        <v>17339.009999999998</v>
      </c>
      <c r="J43" s="195">
        <f>ROUND(SUM(H43:I43),5)</f>
        <v>19346.509999999998</v>
      </c>
    </row>
    <row r="44" spans="1:10" s="1" customFormat="1" ht="30" customHeight="1" thickBot="1" x14ac:dyDescent="0.25">
      <c r="A44" s="201" t="s">
        <v>215</v>
      </c>
      <c r="B44" s="196"/>
      <c r="C44" s="196"/>
      <c r="D44" s="196"/>
      <c r="E44" s="196"/>
      <c r="F44" s="196"/>
      <c r="G44" s="196"/>
      <c r="H44" s="197">
        <f>+H31+H38-H43</f>
        <v>14858.330000000424</v>
      </c>
      <c r="I44" s="197">
        <f>+I31+I38-I43</f>
        <v>440930.72999999981</v>
      </c>
      <c r="J44" s="202">
        <f>ROUND(SUM(H44:I44),5)</f>
        <v>455789.06</v>
      </c>
    </row>
    <row r="45" spans="1:10" ht="15.75" thickTop="1" x14ac:dyDescent="0.25">
      <c r="A45" s="203"/>
      <c r="B45" s="16"/>
      <c r="C45" s="16"/>
      <c r="D45" s="16"/>
      <c r="E45" s="16"/>
      <c r="F45" s="16"/>
      <c r="G45" s="16"/>
      <c r="H45" s="23"/>
      <c r="I45" s="23"/>
      <c r="J45" s="176"/>
    </row>
    <row r="46" spans="1:10" x14ac:dyDescent="0.25">
      <c r="A46" s="203"/>
      <c r="B46" s="16"/>
      <c r="C46" s="16"/>
      <c r="D46" s="16"/>
      <c r="E46" s="16"/>
      <c r="F46" s="16"/>
      <c r="G46" s="16"/>
      <c r="H46" s="23"/>
      <c r="I46" s="23"/>
      <c r="J46" s="176"/>
    </row>
    <row r="47" spans="1:10" x14ac:dyDescent="0.25">
      <c r="A47" s="203" t="s">
        <v>122</v>
      </c>
      <c r="B47" s="16"/>
      <c r="C47" s="16"/>
      <c r="D47" s="16"/>
      <c r="E47" s="16"/>
      <c r="F47" s="16"/>
      <c r="G47" s="16"/>
      <c r="H47" s="23"/>
      <c r="I47" s="23"/>
      <c r="J47" s="176"/>
    </row>
    <row r="48" spans="1:10" x14ac:dyDescent="0.25">
      <c r="A48" s="203" t="s">
        <v>124</v>
      </c>
      <c r="B48" s="16"/>
      <c r="C48" s="16"/>
      <c r="D48" s="16"/>
      <c r="E48" s="16"/>
      <c r="F48" s="16"/>
      <c r="G48" s="16"/>
      <c r="H48" s="23"/>
      <c r="I48" s="23"/>
      <c r="J48" s="176"/>
    </row>
    <row r="49" spans="1:10" x14ac:dyDescent="0.25">
      <c r="A49" s="203"/>
      <c r="B49" s="16"/>
      <c r="C49" s="16"/>
      <c r="D49" s="16"/>
      <c r="E49" s="16"/>
      <c r="F49" s="16"/>
      <c r="G49" s="16"/>
      <c r="H49" s="23"/>
      <c r="I49" s="23"/>
      <c r="J49" s="176"/>
    </row>
    <row r="50" spans="1:10" x14ac:dyDescent="0.25">
      <c r="A50" s="203"/>
      <c r="B50" s="16"/>
      <c r="C50" s="16"/>
      <c r="D50" s="16"/>
      <c r="E50" s="16"/>
      <c r="F50" s="16"/>
      <c r="G50" s="16"/>
      <c r="H50" s="23"/>
      <c r="I50" s="23"/>
      <c r="J50" s="176"/>
    </row>
    <row r="51" spans="1:10" ht="15.75" thickBot="1" x14ac:dyDescent="0.3">
      <c r="A51" s="204"/>
      <c r="B51" s="205"/>
      <c r="C51" s="205"/>
      <c r="D51" s="205"/>
      <c r="E51" s="205"/>
      <c r="F51" s="205"/>
      <c r="G51" s="205"/>
      <c r="H51" s="180"/>
      <c r="I51" s="180"/>
      <c r="J51" s="181"/>
    </row>
  </sheetData>
  <pageMargins left="0.47244094488188981" right="0.23622047244094491" top="1.28" bottom="0.74803149606299213" header="0.48" footer="0.31496062992125984"/>
  <pageSetup orientation="portrait" horizontalDpi="4294967294" verticalDpi="0" r:id="rId1"/>
  <headerFooter>
    <oddHeader>&amp;C&amp;"Arial,Negrita"&amp;12 CONDOMINIO RESIDENCIAL VERTICAL BOHEMIA COUNTRY
&amp;14 Estado de Resultados (Expresado en Colones)
Diciembre  2017  - Enero  31 de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topLeftCell="A16" workbookViewId="0">
      <selection activeCell="H28" sqref="H28:H29"/>
    </sheetView>
  </sheetViews>
  <sheetFormatPr baseColWidth="10" defaultRowHeight="15" x14ac:dyDescent="0.25"/>
  <cols>
    <col min="1" max="5" width="3" style="3" customWidth="1"/>
    <col min="6" max="6" width="25.140625" style="3" customWidth="1"/>
    <col min="7" max="7" width="19.7109375" style="4" customWidth="1"/>
    <col min="8" max="8" width="18.42578125" style="4" customWidth="1"/>
    <col min="9" max="16384" width="11.42578125" style="108"/>
  </cols>
  <sheetData>
    <row r="1" spans="1:8" s="2" customFormat="1" ht="15.75" thickBot="1" x14ac:dyDescent="0.3">
      <c r="A1" s="5"/>
      <c r="B1" s="6"/>
      <c r="C1" s="6"/>
      <c r="D1" s="6"/>
      <c r="E1" s="6"/>
      <c r="F1" s="6"/>
      <c r="G1" s="6" t="s">
        <v>234</v>
      </c>
      <c r="H1" s="131" t="s">
        <v>235</v>
      </c>
    </row>
    <row r="2" spans="1:8" x14ac:dyDescent="0.25">
      <c r="A2" s="13" t="s">
        <v>5</v>
      </c>
      <c r="B2" s="14"/>
      <c r="C2" s="14"/>
      <c r="D2" s="14"/>
      <c r="E2" s="14"/>
      <c r="F2" s="14"/>
      <c r="G2" s="112"/>
      <c r="H2" s="114"/>
    </row>
    <row r="3" spans="1:8" x14ac:dyDescent="0.25">
      <c r="A3" s="13"/>
      <c r="B3" s="14" t="s">
        <v>236</v>
      </c>
      <c r="C3" s="14"/>
      <c r="D3" s="14"/>
      <c r="E3" s="14"/>
      <c r="F3" s="14"/>
      <c r="G3" s="112"/>
      <c r="H3" s="114"/>
    </row>
    <row r="4" spans="1:8" x14ac:dyDescent="0.25">
      <c r="A4" s="13"/>
      <c r="B4" s="14"/>
      <c r="C4" s="14"/>
      <c r="D4" s="14" t="s">
        <v>78</v>
      </c>
      <c r="E4" s="14"/>
      <c r="F4" s="14"/>
      <c r="G4" s="112"/>
      <c r="H4" s="114"/>
    </row>
    <row r="5" spans="1:8" x14ac:dyDescent="0.25">
      <c r="A5" s="13"/>
      <c r="B5" s="14"/>
      <c r="C5" s="14"/>
      <c r="D5" s="14"/>
      <c r="E5" s="14" t="s">
        <v>79</v>
      </c>
      <c r="F5" s="14"/>
      <c r="G5" s="112"/>
      <c r="H5" s="114"/>
    </row>
    <row r="6" spans="1:8" x14ac:dyDescent="0.25">
      <c r="A6" s="13"/>
      <c r="B6" s="14"/>
      <c r="C6" s="14"/>
      <c r="D6" s="14"/>
      <c r="E6" s="14"/>
      <c r="F6" s="14" t="s">
        <v>125</v>
      </c>
      <c r="G6" s="112">
        <v>1164412.25</v>
      </c>
      <c r="H6" s="114">
        <v>2588300.7400000002</v>
      </c>
    </row>
    <row r="7" spans="1:8" ht="15.75" thickBot="1" x14ac:dyDescent="0.3">
      <c r="A7" s="13"/>
      <c r="B7" s="14"/>
      <c r="C7" s="14"/>
      <c r="D7" s="14"/>
      <c r="E7" s="14"/>
      <c r="F7" s="14" t="s">
        <v>80</v>
      </c>
      <c r="G7" s="112">
        <v>1458012.47</v>
      </c>
      <c r="H7" s="114">
        <v>5359469.75</v>
      </c>
    </row>
    <row r="8" spans="1:8" ht="15.75" thickBot="1" x14ac:dyDescent="0.3">
      <c r="A8" s="7"/>
      <c r="B8" s="8"/>
      <c r="C8" s="8"/>
      <c r="D8" s="8"/>
      <c r="E8" s="8" t="s">
        <v>237</v>
      </c>
      <c r="F8" s="8"/>
      <c r="G8" s="9">
        <f>ROUND(SUM(G5:G7),5)</f>
        <v>2622424.7200000002</v>
      </c>
      <c r="H8" s="10">
        <f>ROUND(SUM(H5:H7),5)</f>
        <v>7947770.4900000002</v>
      </c>
    </row>
    <row r="9" spans="1:8" ht="21.75" customHeight="1" x14ac:dyDescent="0.25">
      <c r="A9" s="13"/>
      <c r="B9" s="14"/>
      <c r="C9" s="14"/>
      <c r="D9" s="14"/>
      <c r="E9" s="14" t="s">
        <v>134</v>
      </c>
      <c r="F9" s="14"/>
      <c r="G9" s="112"/>
      <c r="H9" s="114"/>
    </row>
    <row r="10" spans="1:8" x14ac:dyDescent="0.25">
      <c r="A10" s="13"/>
      <c r="B10" s="14"/>
      <c r="C10" s="14"/>
      <c r="D10" s="14"/>
      <c r="E10" s="14"/>
      <c r="F10" s="14" t="s">
        <v>135</v>
      </c>
      <c r="G10" s="112">
        <v>3023761.95</v>
      </c>
      <c r="H10" s="114">
        <v>1025378.85</v>
      </c>
    </row>
    <row r="11" spans="1:8" ht="15.75" thickBot="1" x14ac:dyDescent="0.3">
      <c r="A11" s="13"/>
      <c r="B11" s="14"/>
      <c r="C11" s="14"/>
      <c r="D11" s="14"/>
      <c r="E11" s="14"/>
      <c r="F11" s="14" t="s">
        <v>167</v>
      </c>
      <c r="G11" s="112">
        <v>3764874.79</v>
      </c>
      <c r="H11" s="114">
        <v>4140265.06</v>
      </c>
    </row>
    <row r="12" spans="1:8" ht="15.75" thickBot="1" x14ac:dyDescent="0.3">
      <c r="A12" s="7"/>
      <c r="B12" s="8"/>
      <c r="C12" s="8"/>
      <c r="D12" s="8"/>
      <c r="E12" s="8" t="s">
        <v>165</v>
      </c>
      <c r="F12" s="8"/>
      <c r="G12" s="9">
        <f>ROUND(SUM(G9:G11),5)</f>
        <v>6788636.7400000002</v>
      </c>
      <c r="H12" s="10">
        <f>ROUND(SUM(H9:H11),5)</f>
        <v>5165643.91</v>
      </c>
    </row>
    <row r="13" spans="1:8" ht="30" customHeight="1" thickBot="1" x14ac:dyDescent="0.3">
      <c r="A13" s="7"/>
      <c r="B13" s="8"/>
      <c r="C13" s="8"/>
      <c r="D13" s="8" t="s">
        <v>166</v>
      </c>
      <c r="E13" s="8"/>
      <c r="F13" s="8"/>
      <c r="G13" s="9">
        <f>ROUND(G4+G8+G12,5)</f>
        <v>9411061.4600000009</v>
      </c>
      <c r="H13" s="10">
        <f>ROUND(H4+H8+H12,5)</f>
        <v>13113414.4</v>
      </c>
    </row>
    <row r="14" spans="1:8" ht="24" customHeight="1" x14ac:dyDescent="0.25">
      <c r="A14" s="13"/>
      <c r="B14" s="14"/>
      <c r="C14" s="14"/>
      <c r="D14" s="14" t="s">
        <v>238</v>
      </c>
      <c r="E14" s="14"/>
      <c r="F14" s="14"/>
      <c r="G14" s="112"/>
      <c r="H14" s="114"/>
    </row>
    <row r="15" spans="1:8" ht="15.75" thickBot="1" x14ac:dyDescent="0.3">
      <c r="A15" s="13"/>
      <c r="B15" s="14"/>
      <c r="C15" s="14"/>
      <c r="D15" s="14"/>
      <c r="E15" s="14" t="s">
        <v>239</v>
      </c>
      <c r="F15" s="14"/>
      <c r="G15" s="112">
        <v>4835341.8600000003</v>
      </c>
      <c r="H15" s="114">
        <f>+CXC!F8</f>
        <v>4469287</v>
      </c>
    </row>
    <row r="16" spans="1:8" ht="15.75" thickBot="1" x14ac:dyDescent="0.3">
      <c r="A16" s="7"/>
      <c r="B16" s="8"/>
      <c r="C16" s="8"/>
      <c r="D16" s="8" t="s">
        <v>240</v>
      </c>
      <c r="E16" s="8"/>
      <c r="F16" s="8"/>
      <c r="G16" s="9">
        <f>ROUND(SUM(G14:G15),5)</f>
        <v>4835341.8600000003</v>
      </c>
      <c r="H16" s="10">
        <f>ROUND(SUM(H14:H15),5)</f>
        <v>4469287</v>
      </c>
    </row>
    <row r="17" spans="1:8" ht="19.5" customHeight="1" x14ac:dyDescent="0.25">
      <c r="A17" s="13"/>
      <c r="B17" s="14"/>
      <c r="C17" s="14" t="s">
        <v>0</v>
      </c>
      <c r="D17" s="14"/>
      <c r="E17" s="14"/>
      <c r="F17" s="14"/>
      <c r="G17" s="112"/>
      <c r="H17" s="114"/>
    </row>
    <row r="18" spans="1:8" ht="15.75" thickBot="1" x14ac:dyDescent="0.3">
      <c r="A18" s="13"/>
      <c r="B18" s="14"/>
      <c r="C18" s="14"/>
      <c r="D18" s="14" t="s">
        <v>241</v>
      </c>
      <c r="E18" s="14"/>
      <c r="F18" s="14"/>
      <c r="G18" s="112">
        <v>616877.5</v>
      </c>
      <c r="H18" s="114">
        <v>616877.5</v>
      </c>
    </row>
    <row r="19" spans="1:8" ht="15.75" thickBot="1" x14ac:dyDescent="0.3">
      <c r="A19" s="7"/>
      <c r="B19" s="8"/>
      <c r="C19" s="8" t="s">
        <v>246</v>
      </c>
      <c r="D19" s="8"/>
      <c r="E19" s="8"/>
      <c r="F19" s="8"/>
      <c r="G19" s="9">
        <f>ROUND(SUM(G17:G18),5)</f>
        <v>616877.5</v>
      </c>
      <c r="H19" s="10">
        <f>ROUND(SUM(H17:H18),5)</f>
        <v>616877.5</v>
      </c>
    </row>
    <row r="20" spans="1:8" s="1" customFormat="1" ht="30" customHeight="1" thickBot="1" x14ac:dyDescent="0.25">
      <c r="A20" s="207" t="s">
        <v>247</v>
      </c>
      <c r="B20" s="208"/>
      <c r="C20" s="208"/>
      <c r="D20" s="208"/>
      <c r="E20" s="208"/>
      <c r="F20" s="208"/>
      <c r="G20" s="209">
        <f>+G13+G15+G18</f>
        <v>14863280.82</v>
      </c>
      <c r="H20" s="210">
        <f>+H13+H15+H18</f>
        <v>18199578.899999999</v>
      </c>
    </row>
    <row r="21" spans="1:8" ht="23.25" customHeight="1" x14ac:dyDescent="0.25">
      <c r="A21" s="13" t="s">
        <v>248</v>
      </c>
      <c r="B21" s="14"/>
      <c r="C21" s="14"/>
      <c r="D21" s="14"/>
      <c r="E21" s="14"/>
      <c r="F21" s="14"/>
      <c r="G21" s="112"/>
      <c r="H21" s="114"/>
    </row>
    <row r="22" spans="1:8" x14ac:dyDescent="0.25">
      <c r="A22" s="13"/>
      <c r="B22" s="14" t="s">
        <v>6</v>
      </c>
      <c r="C22" s="14"/>
      <c r="D22" s="14"/>
      <c r="E22" s="14"/>
      <c r="F22" s="14"/>
      <c r="G22" s="112"/>
      <c r="H22" s="114"/>
    </row>
    <row r="23" spans="1:8" x14ac:dyDescent="0.25">
      <c r="A23" s="13"/>
      <c r="B23" s="14"/>
      <c r="C23" s="14"/>
      <c r="D23" s="14" t="s">
        <v>249</v>
      </c>
      <c r="E23" s="14"/>
      <c r="F23" s="14"/>
      <c r="G23" s="112"/>
      <c r="H23" s="114"/>
    </row>
    <row r="24" spans="1:8" ht="15.75" thickBot="1" x14ac:dyDescent="0.3">
      <c r="A24" s="13"/>
      <c r="B24" s="14"/>
      <c r="C24" s="14"/>
      <c r="D24" s="14"/>
      <c r="E24" s="14" t="s">
        <v>242</v>
      </c>
      <c r="F24" s="14"/>
      <c r="G24" s="113">
        <v>60000</v>
      </c>
      <c r="H24" s="134">
        <v>2559294.6</v>
      </c>
    </row>
    <row r="25" spans="1:8" ht="15.75" thickBot="1" x14ac:dyDescent="0.3">
      <c r="A25" s="7"/>
      <c r="B25" s="8"/>
      <c r="C25" s="8"/>
      <c r="D25" s="8" t="s">
        <v>1</v>
      </c>
      <c r="E25" s="8"/>
      <c r="F25" s="8"/>
      <c r="G25" s="9">
        <f>ROUND(SUM(G23:G24),5)</f>
        <v>60000</v>
      </c>
      <c r="H25" s="10">
        <f>ROUND(SUM(H23:H24),5)</f>
        <v>2559294.6</v>
      </c>
    </row>
    <row r="26" spans="1:8" ht="18.75" customHeight="1" x14ac:dyDescent="0.25">
      <c r="A26" s="13"/>
      <c r="B26" s="14"/>
      <c r="C26" s="14"/>
      <c r="D26" s="14"/>
      <c r="E26" s="14" t="s">
        <v>243</v>
      </c>
      <c r="F26" s="14" t="s">
        <v>250</v>
      </c>
      <c r="G26" s="112"/>
      <c r="H26" s="114"/>
    </row>
    <row r="27" spans="1:8" x14ac:dyDescent="0.25">
      <c r="A27" s="13"/>
      <c r="B27" s="14"/>
      <c r="C27" s="14"/>
      <c r="D27" s="14"/>
      <c r="E27" s="14"/>
      <c r="F27" s="14" t="s">
        <v>244</v>
      </c>
      <c r="G27" s="112">
        <v>15103.6</v>
      </c>
      <c r="H27" s="114">
        <v>15103.6</v>
      </c>
    </row>
    <row r="28" spans="1:8" x14ac:dyDescent="0.25">
      <c r="A28" s="13"/>
      <c r="B28" s="14"/>
      <c r="C28" s="14"/>
      <c r="D28" s="14"/>
      <c r="E28" s="14"/>
      <c r="F28" s="14" t="s">
        <v>255</v>
      </c>
      <c r="G28" s="112">
        <v>1365915.17</v>
      </c>
      <c r="H28" s="114">
        <f>-CXC!F23</f>
        <v>1761987.9200000002</v>
      </c>
    </row>
    <row r="29" spans="1:8" ht="15.75" thickBot="1" x14ac:dyDescent="0.3">
      <c r="A29" s="13"/>
      <c r="B29" s="14"/>
      <c r="C29" s="14"/>
      <c r="D29" s="14"/>
      <c r="E29" s="14"/>
      <c r="F29" s="14" t="s">
        <v>256</v>
      </c>
      <c r="G29" s="112">
        <v>1122573</v>
      </c>
      <c r="H29" s="114">
        <f>-CXC!F24</f>
        <v>1122573</v>
      </c>
    </row>
    <row r="30" spans="1:8" ht="15.75" thickBot="1" x14ac:dyDescent="0.3">
      <c r="A30" s="7"/>
      <c r="B30" s="8"/>
      <c r="C30" s="8"/>
      <c r="D30" s="8"/>
      <c r="E30" s="8" t="s">
        <v>245</v>
      </c>
      <c r="F30" s="8"/>
      <c r="G30" s="9">
        <f>SUM(G27:G29)</f>
        <v>2503591.77</v>
      </c>
      <c r="H30" s="10">
        <f>SUM(H27:H29)</f>
        <v>2899664.5200000005</v>
      </c>
    </row>
    <row r="31" spans="1:8" ht="30" customHeight="1" thickBot="1" x14ac:dyDescent="0.3">
      <c r="A31" s="7"/>
      <c r="B31" s="8" t="s">
        <v>7</v>
      </c>
      <c r="C31" s="8"/>
      <c r="D31" s="8"/>
      <c r="E31" s="8"/>
      <c r="F31" s="8"/>
      <c r="G31" s="9">
        <f>+G25+G30</f>
        <v>2563591.77</v>
      </c>
      <c r="H31" s="10">
        <f>+H25+H30</f>
        <v>5458959.120000001</v>
      </c>
    </row>
    <row r="32" spans="1:8" ht="20.25" customHeight="1" x14ac:dyDescent="0.25">
      <c r="A32" s="13"/>
      <c r="B32" s="14" t="s">
        <v>251</v>
      </c>
      <c r="C32" s="14"/>
      <c r="D32" s="14"/>
      <c r="E32" s="14"/>
      <c r="F32" s="14"/>
      <c r="G32" s="112"/>
      <c r="H32" s="114"/>
    </row>
    <row r="33" spans="1:8" x14ac:dyDescent="0.25">
      <c r="A33" s="13"/>
      <c r="B33" s="14"/>
      <c r="C33" s="14" t="s">
        <v>252</v>
      </c>
      <c r="D33" s="14"/>
      <c r="E33" s="14"/>
      <c r="F33" s="14"/>
      <c r="G33" s="112">
        <v>12284830.720000001</v>
      </c>
      <c r="H33" s="114">
        <f>+G33+G34</f>
        <v>12299689.050000001</v>
      </c>
    </row>
    <row r="34" spans="1:8" ht="15.75" thickBot="1" x14ac:dyDescent="0.3">
      <c r="A34" s="13"/>
      <c r="B34" s="14"/>
      <c r="C34" s="14" t="s">
        <v>253</v>
      </c>
      <c r="D34" s="14"/>
      <c r="E34" s="14"/>
      <c r="F34" s="14"/>
      <c r="G34" s="112">
        <f>+'Estado Resultados'!H44</f>
        <v>14858.330000000424</v>
      </c>
      <c r="H34" s="114">
        <f>+'Estado Resultados'!I44</f>
        <v>440930.72999999981</v>
      </c>
    </row>
    <row r="35" spans="1:8" ht="15.75" thickBot="1" x14ac:dyDescent="0.3">
      <c r="A35" s="7"/>
      <c r="B35" s="8" t="s">
        <v>254</v>
      </c>
      <c r="C35" s="8"/>
      <c r="D35" s="8"/>
      <c r="E35" s="8"/>
      <c r="F35" s="8"/>
      <c r="G35" s="9">
        <f>ROUND(SUM(G32:G34),5)</f>
        <v>12299689.050000001</v>
      </c>
      <c r="H35" s="10">
        <f>ROUND(SUM(H32:H34),5)</f>
        <v>12740619.779999999</v>
      </c>
    </row>
    <row r="36" spans="1:8" s="1" customFormat="1" ht="30" customHeight="1" thickBot="1" x14ac:dyDescent="0.25">
      <c r="A36" s="207" t="s">
        <v>8</v>
      </c>
      <c r="B36" s="208"/>
      <c r="C36" s="208"/>
      <c r="D36" s="208"/>
      <c r="E36" s="208"/>
      <c r="F36" s="208"/>
      <c r="G36" s="209">
        <f>+G31+G35</f>
        <v>14863280.82</v>
      </c>
      <c r="H36" s="210">
        <f>ROUND(H21+H31+H35,5)</f>
        <v>18199578.899999999</v>
      </c>
    </row>
    <row r="38" spans="1:8" x14ac:dyDescent="0.25">
      <c r="G38" s="78">
        <f>+G20-G36</f>
        <v>0</v>
      </c>
      <c r="H38" s="78">
        <f>+H20-H36</f>
        <v>0</v>
      </c>
    </row>
  </sheetData>
  <pageMargins left="1.2" right="0.70866141732283472" top="1.27" bottom="0.3" header="0.46" footer="0.2"/>
  <pageSetup orientation="portrait" horizontalDpi="4294967294" verticalDpi="0" r:id="rId1"/>
  <headerFooter>
    <oddHeader>&amp;C&amp;"Arial,Negrita"&amp;12 CONDOMINIO RESIDENCIAL VERTICAL BOHEMIA COUNTRY
&amp;14 Balance General (Expresado en Colones)
A   Enero  31  de 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topLeftCell="A22" workbookViewId="0">
      <selection activeCell="F40" sqref="F40"/>
    </sheetView>
  </sheetViews>
  <sheetFormatPr baseColWidth="10" defaultRowHeight="15" x14ac:dyDescent="0.25"/>
  <cols>
    <col min="1" max="1" width="3" style="4" customWidth="1"/>
    <col min="2" max="2" width="11.42578125" style="4"/>
    <col min="3" max="3" width="11.42578125" style="153"/>
    <col min="4" max="4" width="7.28515625" style="4" customWidth="1"/>
    <col min="5" max="5" width="27.85546875" style="4" customWidth="1"/>
    <col min="6" max="6" width="28.28515625" style="4" customWidth="1"/>
    <col min="7" max="7" width="15" style="4" customWidth="1"/>
    <col min="8" max="8" width="15.7109375" style="4" customWidth="1"/>
    <col min="9" max="9" width="13.140625" style="4" bestFit="1" customWidth="1"/>
    <col min="10" max="16384" width="11.42578125" style="108"/>
  </cols>
  <sheetData>
    <row r="1" spans="1:9" s="2" customFormat="1" ht="15.75" thickBot="1" x14ac:dyDescent="0.3">
      <c r="A1" s="166"/>
      <c r="B1" s="19" t="s">
        <v>32</v>
      </c>
      <c r="C1" s="20" t="s">
        <v>33</v>
      </c>
      <c r="D1" s="20" t="s">
        <v>34</v>
      </c>
      <c r="E1" s="20" t="s">
        <v>36</v>
      </c>
      <c r="F1" s="20" t="s">
        <v>35</v>
      </c>
      <c r="G1" s="20" t="s">
        <v>37</v>
      </c>
      <c r="H1" s="20" t="s">
        <v>38</v>
      </c>
      <c r="I1" s="21" t="s">
        <v>39</v>
      </c>
    </row>
    <row r="2" spans="1:9" x14ac:dyDescent="0.25">
      <c r="A2" s="167"/>
      <c r="B2" s="13" t="s">
        <v>78</v>
      </c>
      <c r="C2" s="135"/>
      <c r="D2" s="14"/>
      <c r="E2" s="14"/>
      <c r="F2" s="14"/>
      <c r="G2" s="106"/>
      <c r="H2" s="106"/>
      <c r="I2" s="133">
        <v>1458012.47</v>
      </c>
    </row>
    <row r="3" spans="1:9" x14ac:dyDescent="0.25">
      <c r="A3" s="167"/>
      <c r="B3" s="13" t="s">
        <v>79</v>
      </c>
      <c r="C3" s="135"/>
      <c r="D3" s="14"/>
      <c r="E3" s="14"/>
      <c r="F3" s="14"/>
      <c r="G3" s="106"/>
      <c r="H3" s="106"/>
      <c r="I3" s="133">
        <v>1458012.47</v>
      </c>
    </row>
    <row r="4" spans="1:9" x14ac:dyDescent="0.25">
      <c r="A4" s="167"/>
      <c r="B4" s="13" t="s">
        <v>80</v>
      </c>
      <c r="C4" s="135"/>
      <c r="D4" s="14"/>
      <c r="E4" s="14"/>
      <c r="F4" s="14"/>
      <c r="G4" s="106"/>
      <c r="H4" s="106"/>
      <c r="I4" s="133">
        <v>1458012.47</v>
      </c>
    </row>
    <row r="5" spans="1:9" x14ac:dyDescent="0.25">
      <c r="A5" s="142"/>
      <c r="B5" s="83" t="s">
        <v>58</v>
      </c>
      <c r="C5" s="143">
        <v>43132</v>
      </c>
      <c r="D5" s="84"/>
      <c r="E5" s="84" t="s">
        <v>81</v>
      </c>
      <c r="F5" s="84" t="s">
        <v>82</v>
      </c>
      <c r="G5" s="112">
        <v>189365</v>
      </c>
      <c r="H5" s="112"/>
      <c r="I5" s="114">
        <v>1647377.47</v>
      </c>
    </row>
    <row r="6" spans="1:9" x14ac:dyDescent="0.25">
      <c r="A6" s="142"/>
      <c r="B6" s="83" t="s">
        <v>58</v>
      </c>
      <c r="C6" s="143">
        <v>43132</v>
      </c>
      <c r="D6" s="84"/>
      <c r="E6" s="84" t="s">
        <v>83</v>
      </c>
      <c r="F6" s="84" t="s">
        <v>84</v>
      </c>
      <c r="G6" s="112">
        <v>190000</v>
      </c>
      <c r="H6" s="112"/>
      <c r="I6" s="114">
        <v>1837377.47</v>
      </c>
    </row>
    <row r="7" spans="1:9" x14ac:dyDescent="0.25">
      <c r="A7" s="142"/>
      <c r="B7" s="83" t="s">
        <v>58</v>
      </c>
      <c r="C7" s="143">
        <v>43132</v>
      </c>
      <c r="D7" s="84"/>
      <c r="E7" s="84" t="s">
        <v>85</v>
      </c>
      <c r="F7" s="84" t="s">
        <v>86</v>
      </c>
      <c r="G7" s="112">
        <v>189365</v>
      </c>
      <c r="H7" s="112"/>
      <c r="I7" s="114">
        <v>2026742.47</v>
      </c>
    </row>
    <row r="8" spans="1:9" x14ac:dyDescent="0.25">
      <c r="A8" s="142"/>
      <c r="B8" s="83" t="s">
        <v>58</v>
      </c>
      <c r="C8" s="143">
        <v>43132</v>
      </c>
      <c r="D8" s="84"/>
      <c r="E8" s="84" t="s">
        <v>87</v>
      </c>
      <c r="F8" s="84" t="s">
        <v>88</v>
      </c>
      <c r="G8" s="112">
        <v>189365</v>
      </c>
      <c r="H8" s="112"/>
      <c r="I8" s="114">
        <v>2216107.4700000002</v>
      </c>
    </row>
    <row r="9" spans="1:9" x14ac:dyDescent="0.25">
      <c r="A9" s="142"/>
      <c r="B9" s="83" t="s">
        <v>58</v>
      </c>
      <c r="C9" s="143">
        <v>43132</v>
      </c>
      <c r="D9" s="84"/>
      <c r="E9" s="84" t="s">
        <v>89</v>
      </c>
      <c r="F9" s="84" t="s">
        <v>90</v>
      </c>
      <c r="G9" s="112">
        <v>189365</v>
      </c>
      <c r="H9" s="112"/>
      <c r="I9" s="114">
        <v>2405472.4700000002</v>
      </c>
    </row>
    <row r="10" spans="1:9" x14ac:dyDescent="0.25">
      <c r="A10" s="142"/>
      <c r="B10" s="83" t="s">
        <v>58</v>
      </c>
      <c r="C10" s="143">
        <v>43191</v>
      </c>
      <c r="D10" s="84"/>
      <c r="E10" s="84" t="s">
        <v>91</v>
      </c>
      <c r="F10" s="84" t="s">
        <v>92</v>
      </c>
      <c r="G10" s="112">
        <v>295000</v>
      </c>
      <c r="H10" s="112"/>
      <c r="I10" s="114">
        <v>2700472.47</v>
      </c>
    </row>
    <row r="11" spans="1:9" x14ac:dyDescent="0.25">
      <c r="A11" s="142"/>
      <c r="B11" s="83" t="s">
        <v>58</v>
      </c>
      <c r="C11" s="143">
        <v>43221</v>
      </c>
      <c r="D11" s="84"/>
      <c r="E11" s="84" t="s">
        <v>93</v>
      </c>
      <c r="F11" s="84" t="s">
        <v>94</v>
      </c>
      <c r="G11" s="112">
        <v>207208</v>
      </c>
      <c r="H11" s="112"/>
      <c r="I11" s="114">
        <v>2907680.47</v>
      </c>
    </row>
    <row r="12" spans="1:9" x14ac:dyDescent="0.25">
      <c r="A12" s="142"/>
      <c r="B12" s="83" t="s">
        <v>58</v>
      </c>
      <c r="C12" s="143">
        <v>43313</v>
      </c>
      <c r="D12" s="84"/>
      <c r="E12" s="84" t="s">
        <v>95</v>
      </c>
      <c r="F12" s="84" t="s">
        <v>96</v>
      </c>
      <c r="G12" s="112">
        <v>189365</v>
      </c>
      <c r="H12" s="112"/>
      <c r="I12" s="114">
        <v>3097045.47</v>
      </c>
    </row>
    <row r="13" spans="1:9" x14ac:dyDescent="0.25">
      <c r="A13" s="142"/>
      <c r="B13" s="83" t="s">
        <v>58</v>
      </c>
      <c r="C13" s="143">
        <v>43344</v>
      </c>
      <c r="D13" s="84"/>
      <c r="E13" s="84" t="s">
        <v>97</v>
      </c>
      <c r="F13" s="84" t="s">
        <v>98</v>
      </c>
      <c r="G13" s="112">
        <v>287788</v>
      </c>
      <c r="H13" s="112"/>
      <c r="I13" s="114">
        <v>3384833.47</v>
      </c>
    </row>
    <row r="14" spans="1:9" x14ac:dyDescent="0.25">
      <c r="A14" s="142"/>
      <c r="B14" s="83" t="s">
        <v>58</v>
      </c>
      <c r="C14" s="143">
        <v>43344</v>
      </c>
      <c r="D14" s="84"/>
      <c r="E14" s="84" t="s">
        <v>99</v>
      </c>
      <c r="F14" s="84" t="s">
        <v>100</v>
      </c>
      <c r="G14" s="112">
        <v>189045</v>
      </c>
      <c r="H14" s="112"/>
      <c r="I14" s="114">
        <v>3573878.47</v>
      </c>
    </row>
    <row r="15" spans="1:9" x14ac:dyDescent="0.25">
      <c r="A15" s="142"/>
      <c r="B15" s="83" t="s">
        <v>58</v>
      </c>
      <c r="C15" s="143">
        <v>43374</v>
      </c>
      <c r="D15" s="84"/>
      <c r="E15" s="84" t="s">
        <v>101</v>
      </c>
      <c r="F15" s="84" t="s">
        <v>102</v>
      </c>
      <c r="G15" s="112">
        <v>189365</v>
      </c>
      <c r="H15" s="112"/>
      <c r="I15" s="114">
        <v>3763243.47</v>
      </c>
    </row>
    <row r="16" spans="1:9" x14ac:dyDescent="0.25">
      <c r="A16" s="142"/>
      <c r="B16" s="83" t="s">
        <v>58</v>
      </c>
      <c r="C16" s="143">
        <v>43374</v>
      </c>
      <c r="D16" s="84"/>
      <c r="E16" s="84" t="s">
        <v>103</v>
      </c>
      <c r="F16" s="84" t="s">
        <v>104</v>
      </c>
      <c r="G16" s="112">
        <v>189365</v>
      </c>
      <c r="H16" s="112"/>
      <c r="I16" s="114">
        <v>3952608.47</v>
      </c>
    </row>
    <row r="17" spans="1:9" x14ac:dyDescent="0.25">
      <c r="A17" s="142"/>
      <c r="B17" s="83" t="s">
        <v>58</v>
      </c>
      <c r="C17" s="143">
        <v>43405</v>
      </c>
      <c r="D17" s="84"/>
      <c r="E17" s="84" t="s">
        <v>105</v>
      </c>
      <c r="F17" s="84" t="s">
        <v>106</v>
      </c>
      <c r="G17" s="112">
        <v>206920</v>
      </c>
      <c r="H17" s="112"/>
      <c r="I17" s="114">
        <v>4159528.47</v>
      </c>
    </row>
    <row r="18" spans="1:9" x14ac:dyDescent="0.25">
      <c r="A18" s="142"/>
      <c r="B18" s="83" t="s">
        <v>58</v>
      </c>
      <c r="C18" s="143" t="s">
        <v>62</v>
      </c>
      <c r="D18" s="84"/>
      <c r="E18" s="84" t="s">
        <v>107</v>
      </c>
      <c r="F18" s="84" t="s">
        <v>108</v>
      </c>
      <c r="G18" s="112">
        <v>189365</v>
      </c>
      <c r="H18" s="112"/>
      <c r="I18" s="114">
        <v>4348893.47</v>
      </c>
    </row>
    <row r="19" spans="1:9" x14ac:dyDescent="0.25">
      <c r="A19" s="142"/>
      <c r="B19" s="83" t="s">
        <v>58</v>
      </c>
      <c r="C19" s="143" t="s">
        <v>68</v>
      </c>
      <c r="D19" s="84"/>
      <c r="E19" s="84" t="s">
        <v>97</v>
      </c>
      <c r="F19" s="84" t="s">
        <v>109</v>
      </c>
      <c r="G19" s="112">
        <v>9000</v>
      </c>
      <c r="H19" s="112"/>
      <c r="I19" s="114">
        <v>4357893.47</v>
      </c>
    </row>
    <row r="20" spans="1:9" x14ac:dyDescent="0.25">
      <c r="A20" s="142"/>
      <c r="B20" s="83" t="s">
        <v>58</v>
      </c>
      <c r="C20" s="143" t="s">
        <v>70</v>
      </c>
      <c r="D20" s="84"/>
      <c r="E20" s="84" t="s">
        <v>83</v>
      </c>
      <c r="F20" s="84" t="s">
        <v>110</v>
      </c>
      <c r="G20" s="112">
        <v>190000</v>
      </c>
      <c r="H20" s="112"/>
      <c r="I20" s="114">
        <v>4547893.47</v>
      </c>
    </row>
    <row r="21" spans="1:9" x14ac:dyDescent="0.25">
      <c r="A21" s="142"/>
      <c r="B21" s="83" t="s">
        <v>58</v>
      </c>
      <c r="C21" s="143" t="s">
        <v>71</v>
      </c>
      <c r="D21" s="84"/>
      <c r="E21" s="84" t="s">
        <v>111</v>
      </c>
      <c r="F21" s="84" t="s">
        <v>112</v>
      </c>
      <c r="G21" s="112">
        <v>207208</v>
      </c>
      <c r="H21" s="112"/>
      <c r="I21" s="114">
        <v>4755101.47</v>
      </c>
    </row>
    <row r="22" spans="1:9" x14ac:dyDescent="0.25">
      <c r="A22" s="142"/>
      <c r="B22" s="83" t="s">
        <v>58</v>
      </c>
      <c r="C22" s="143" t="s">
        <v>72</v>
      </c>
      <c r="D22" s="84"/>
      <c r="E22" s="84" t="s">
        <v>113</v>
      </c>
      <c r="F22" s="84" t="s">
        <v>114</v>
      </c>
      <c r="G22" s="112">
        <v>207208</v>
      </c>
      <c r="H22" s="112"/>
      <c r="I22" s="114">
        <v>4962309.47</v>
      </c>
    </row>
    <row r="23" spans="1:9" x14ac:dyDescent="0.25">
      <c r="A23" s="142"/>
      <c r="B23" s="83" t="s">
        <v>58</v>
      </c>
      <c r="C23" s="143" t="s">
        <v>73</v>
      </c>
      <c r="D23" s="84"/>
      <c r="E23" s="84" t="s">
        <v>111</v>
      </c>
      <c r="F23" s="84" t="s">
        <v>115</v>
      </c>
      <c r="G23" s="112">
        <v>207208</v>
      </c>
      <c r="H23" s="112"/>
      <c r="I23" s="114">
        <v>5169517.47</v>
      </c>
    </row>
    <row r="24" spans="1:9" x14ac:dyDescent="0.25">
      <c r="A24" s="142"/>
      <c r="B24" s="83" t="s">
        <v>58</v>
      </c>
      <c r="C24" s="143" t="s">
        <v>73</v>
      </c>
      <c r="D24" s="84"/>
      <c r="E24" s="84" t="s">
        <v>116</v>
      </c>
      <c r="F24" s="84" t="s">
        <v>117</v>
      </c>
      <c r="G24" s="112">
        <v>189365</v>
      </c>
      <c r="H24" s="112"/>
      <c r="I24" s="114">
        <v>5358882.47</v>
      </c>
    </row>
    <row r="25" spans="1:9" ht="15.75" thickBot="1" x14ac:dyDescent="0.3">
      <c r="A25" s="142"/>
      <c r="B25" s="83" t="s">
        <v>60</v>
      </c>
      <c r="C25" s="143" t="s">
        <v>75</v>
      </c>
      <c r="D25" s="84"/>
      <c r="E25" s="84"/>
      <c r="F25" s="84" t="s">
        <v>118</v>
      </c>
      <c r="G25" s="112">
        <v>587.28</v>
      </c>
      <c r="H25" s="112"/>
      <c r="I25" s="114">
        <v>5359469.75</v>
      </c>
    </row>
    <row r="26" spans="1:9" ht="15.75" thickBot="1" x14ac:dyDescent="0.3">
      <c r="A26" s="142"/>
      <c r="B26" s="18" t="s">
        <v>119</v>
      </c>
      <c r="C26" s="154"/>
      <c r="D26" s="102"/>
      <c r="E26" s="102"/>
      <c r="F26" s="102"/>
      <c r="G26" s="160">
        <f>ROUND(SUM(G4:G25),5)</f>
        <v>3901457.28</v>
      </c>
      <c r="H26" s="160">
        <f>ROUND(SUM(H4:H25),5)</f>
        <v>0</v>
      </c>
      <c r="I26" s="161">
        <f>I25</f>
        <v>5359469.75</v>
      </c>
    </row>
    <row r="27" spans="1:9" ht="15.75" thickBot="1" x14ac:dyDescent="0.3">
      <c r="B27" s="174"/>
      <c r="C27" s="175"/>
      <c r="D27" s="23"/>
      <c r="E27" s="23"/>
      <c r="F27" s="23"/>
      <c r="G27" s="23"/>
      <c r="H27" s="23"/>
      <c r="I27" s="176"/>
    </row>
    <row r="28" spans="1:9" ht="15.75" thickBot="1" x14ac:dyDescent="0.3">
      <c r="B28" s="174"/>
      <c r="C28" s="175"/>
      <c r="D28" s="23"/>
      <c r="E28" s="23"/>
      <c r="F28" s="23"/>
      <c r="G28" s="168" t="s">
        <v>120</v>
      </c>
      <c r="H28" s="169" t="s">
        <v>50</v>
      </c>
      <c r="I28" s="176"/>
    </row>
    <row r="29" spans="1:9" ht="15.75" thickBot="1" x14ac:dyDescent="0.3">
      <c r="B29" s="174"/>
      <c r="C29" s="175"/>
      <c r="D29" s="23"/>
      <c r="E29" s="23"/>
      <c r="F29" s="23"/>
      <c r="G29" s="177">
        <v>5359469.75</v>
      </c>
      <c r="H29" s="177">
        <f>+I26</f>
        <v>5359469.75</v>
      </c>
      <c r="I29" s="176"/>
    </row>
    <row r="30" spans="1:9" ht="15.75" thickBot="1" x14ac:dyDescent="0.3">
      <c r="B30" s="174"/>
      <c r="C30" s="175"/>
      <c r="D30" s="23"/>
      <c r="E30" s="170" t="s">
        <v>121</v>
      </c>
      <c r="F30" s="171"/>
      <c r="G30" s="172">
        <f>+G29</f>
        <v>5359469.75</v>
      </c>
      <c r="H30" s="173">
        <f>+H29</f>
        <v>5359469.75</v>
      </c>
      <c r="I30" s="176"/>
    </row>
    <row r="31" spans="1:9" x14ac:dyDescent="0.25">
      <c r="B31" s="174"/>
      <c r="C31" s="175"/>
      <c r="D31" s="23"/>
      <c r="E31" s="23"/>
      <c r="F31" s="23"/>
      <c r="G31" s="23"/>
      <c r="H31" s="23"/>
      <c r="I31" s="176"/>
    </row>
    <row r="32" spans="1:9" x14ac:dyDescent="0.25">
      <c r="B32" s="174"/>
      <c r="C32" s="175"/>
      <c r="D32" s="23"/>
      <c r="E32" s="23"/>
      <c r="F32" s="23"/>
      <c r="G32" s="23"/>
      <c r="H32" s="23"/>
      <c r="I32" s="176"/>
    </row>
    <row r="33" spans="2:9" x14ac:dyDescent="0.25">
      <c r="B33" s="211"/>
      <c r="C33" s="212" t="s">
        <v>123</v>
      </c>
      <c r="D33" s="138"/>
      <c r="E33" s="23"/>
      <c r="F33" s="23"/>
      <c r="G33" s="23"/>
      <c r="H33" s="23"/>
      <c r="I33" s="176"/>
    </row>
    <row r="34" spans="2:9" x14ac:dyDescent="0.25">
      <c r="B34" s="211"/>
      <c r="C34" s="212" t="s">
        <v>124</v>
      </c>
      <c r="D34" s="138"/>
      <c r="E34" s="23"/>
      <c r="F34" s="23"/>
      <c r="G34" s="23"/>
      <c r="H34" s="23"/>
      <c r="I34" s="176"/>
    </row>
    <row r="35" spans="2:9" ht="15.75" thickBot="1" x14ac:dyDescent="0.3">
      <c r="B35" s="178"/>
      <c r="C35" s="179"/>
      <c r="D35" s="180"/>
      <c r="E35" s="180"/>
      <c r="F35" s="180"/>
      <c r="G35" s="180"/>
      <c r="H35" s="180"/>
      <c r="I35" s="181"/>
    </row>
  </sheetData>
  <mergeCells count="1">
    <mergeCell ref="E30:F30"/>
  </mergeCells>
  <pageMargins left="0.4" right="0.36" top="0.95" bottom="0.25" header="0.25" footer="0.31496062992125984"/>
  <pageSetup orientation="landscape" horizontalDpi="4294967294" verticalDpi="0" r:id="rId1"/>
  <headerFooter>
    <oddHeader>&amp;C&amp;"Arial,Negrita"&amp;12 CONDOMINIO RESIDENCIAL VERTICAL BOHEMIA COUNTRY
Conciliacion Bancaria Bacno Scotiabank ¢ 13000215300
Enero  31  de 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E10" sqref="E10:I15"/>
    </sheetView>
  </sheetViews>
  <sheetFormatPr baseColWidth="10" defaultRowHeight="15" x14ac:dyDescent="0.25"/>
  <cols>
    <col min="1" max="1" width="3" style="4" customWidth="1"/>
    <col min="2" max="2" width="0.140625" style="4" customWidth="1"/>
    <col min="3" max="3" width="19.5703125" style="4" customWidth="1"/>
    <col min="4" max="4" width="11.42578125" style="153"/>
    <col min="5" max="6" width="11.42578125" style="4"/>
    <col min="7" max="7" width="25.28515625" style="4" customWidth="1"/>
    <col min="8" max="8" width="18.7109375" style="4" customWidth="1"/>
    <col min="9" max="9" width="15.42578125" style="4" customWidth="1"/>
    <col min="10" max="10" width="13.140625" style="4" bestFit="1" customWidth="1"/>
    <col min="11" max="16384" width="11.42578125" style="108"/>
  </cols>
  <sheetData>
    <row r="1" spans="1:10" s="2" customFormat="1" ht="15.75" thickBot="1" x14ac:dyDescent="0.3">
      <c r="A1" s="166"/>
      <c r="B1" s="166"/>
      <c r="C1" s="19" t="s">
        <v>32</v>
      </c>
      <c r="D1" s="20" t="s">
        <v>33</v>
      </c>
      <c r="E1" s="20" t="s">
        <v>34</v>
      </c>
      <c r="F1" s="20" t="s">
        <v>36</v>
      </c>
      <c r="G1" s="20" t="s">
        <v>35</v>
      </c>
      <c r="H1" s="20" t="s">
        <v>37</v>
      </c>
      <c r="I1" s="20" t="s">
        <v>38</v>
      </c>
      <c r="J1" s="21" t="s">
        <v>39</v>
      </c>
    </row>
    <row r="2" spans="1:10" x14ac:dyDescent="0.25">
      <c r="A2" s="167"/>
      <c r="B2" s="167"/>
      <c r="C2" s="13" t="s">
        <v>78</v>
      </c>
      <c r="D2" s="135"/>
      <c r="E2" s="14"/>
      <c r="F2" s="14"/>
      <c r="G2" s="14"/>
      <c r="H2" s="106"/>
      <c r="I2" s="106"/>
      <c r="J2" s="133" t="s">
        <v>4</v>
      </c>
    </row>
    <row r="3" spans="1:10" x14ac:dyDescent="0.25">
      <c r="A3" s="167"/>
      <c r="B3" s="167"/>
      <c r="C3" s="13" t="s">
        <v>79</v>
      </c>
      <c r="D3" s="135"/>
      <c r="E3" s="14"/>
      <c r="F3" s="14"/>
      <c r="G3" s="14"/>
      <c r="H3" s="106"/>
      <c r="I3" s="106"/>
      <c r="J3" s="133" t="s">
        <v>4</v>
      </c>
    </row>
    <row r="4" spans="1:10" x14ac:dyDescent="0.25">
      <c r="A4" s="167"/>
      <c r="B4" s="167"/>
      <c r="C4" s="13" t="s">
        <v>125</v>
      </c>
      <c r="D4" s="135"/>
      <c r="E4" s="14"/>
      <c r="F4" s="14"/>
      <c r="G4" s="14"/>
      <c r="H4" s="106"/>
      <c r="I4" s="106"/>
      <c r="J4" s="133">
        <v>2055.7399999999998</v>
      </c>
    </row>
    <row r="5" spans="1:10" x14ac:dyDescent="0.25">
      <c r="A5" s="142"/>
      <c r="B5" s="142"/>
      <c r="C5" s="83" t="s">
        <v>58</v>
      </c>
      <c r="D5" s="143">
        <v>43132</v>
      </c>
      <c r="E5" s="84"/>
      <c r="F5" s="84" t="s">
        <v>126</v>
      </c>
      <c r="G5" s="84" t="s">
        <v>127</v>
      </c>
      <c r="H5" s="112">
        <v>1681</v>
      </c>
      <c r="I5" s="112"/>
      <c r="J5" s="114">
        <f>+J4+H5-I5</f>
        <v>3736.74</v>
      </c>
    </row>
    <row r="6" spans="1:10" x14ac:dyDescent="0.25">
      <c r="A6" s="142"/>
      <c r="B6" s="142"/>
      <c r="C6" s="83" t="s">
        <v>58</v>
      </c>
      <c r="D6" s="143">
        <v>43344</v>
      </c>
      <c r="E6" s="84"/>
      <c r="F6" s="84" t="s">
        <v>128</v>
      </c>
      <c r="G6" s="84" t="s">
        <v>129</v>
      </c>
      <c r="H6" s="112">
        <v>333</v>
      </c>
      <c r="I6" s="112"/>
      <c r="J6" s="114">
        <f t="shared" ref="J6:J7" si="0">+J5+H6-I6</f>
        <v>4069.74</v>
      </c>
    </row>
    <row r="7" spans="1:10" ht="15.75" thickBot="1" x14ac:dyDescent="0.3">
      <c r="A7" s="142"/>
      <c r="B7" s="142"/>
      <c r="C7" s="83" t="s">
        <v>58</v>
      </c>
      <c r="D7" s="143" t="s">
        <v>75</v>
      </c>
      <c r="E7" s="84"/>
      <c r="F7" s="84" t="s">
        <v>130</v>
      </c>
      <c r="G7" s="84" t="s">
        <v>131</v>
      </c>
      <c r="H7" s="112">
        <v>500</v>
      </c>
      <c r="I7" s="112"/>
      <c r="J7" s="114">
        <f t="shared" si="0"/>
        <v>4569.74</v>
      </c>
    </row>
    <row r="8" spans="1:10" ht="15.75" thickBot="1" x14ac:dyDescent="0.3">
      <c r="C8" s="18" t="s">
        <v>132</v>
      </c>
      <c r="D8" s="154"/>
      <c r="E8" s="102"/>
      <c r="F8" s="102"/>
      <c r="G8" s="102"/>
      <c r="H8" s="160">
        <f>SUM(H5:H7)</f>
        <v>2514</v>
      </c>
      <c r="I8" s="160">
        <f>SUM(I5:I7)</f>
        <v>0</v>
      </c>
      <c r="J8" s="161">
        <f>+J7</f>
        <v>4569.74</v>
      </c>
    </row>
    <row r="9" spans="1:10" ht="15.75" thickBot="1" x14ac:dyDescent="0.3">
      <c r="C9" s="174"/>
      <c r="D9" s="175"/>
      <c r="E9" s="23"/>
      <c r="F9" s="23"/>
      <c r="G9" s="23"/>
      <c r="H9" s="23"/>
      <c r="I9" s="23"/>
      <c r="J9" s="176"/>
    </row>
    <row r="10" spans="1:10" ht="15.75" thickBot="1" x14ac:dyDescent="0.3">
      <c r="C10" s="174"/>
      <c r="D10" s="175"/>
      <c r="E10" s="23"/>
      <c r="F10" s="23"/>
      <c r="G10" s="23"/>
      <c r="H10" s="185" t="s">
        <v>120</v>
      </c>
      <c r="I10" s="185" t="s">
        <v>50</v>
      </c>
      <c r="J10" s="176"/>
    </row>
    <row r="11" spans="1:10" ht="15.75" thickBot="1" x14ac:dyDescent="0.3">
      <c r="C11" s="174"/>
      <c r="D11" s="175"/>
      <c r="E11" s="23"/>
      <c r="F11" s="23"/>
      <c r="G11" s="23"/>
      <c r="H11" s="182">
        <v>4569.74</v>
      </c>
      <c r="I11" s="182">
        <f>+J8</f>
        <v>4569.74</v>
      </c>
      <c r="J11" s="176"/>
    </row>
    <row r="12" spans="1:10" ht="15.75" thickBot="1" x14ac:dyDescent="0.3">
      <c r="C12" s="174"/>
      <c r="D12" s="175"/>
      <c r="E12" s="23"/>
      <c r="F12" s="170" t="s">
        <v>121</v>
      </c>
      <c r="G12" s="171"/>
      <c r="H12" s="183">
        <f>+H11</f>
        <v>4569.74</v>
      </c>
      <c r="I12" s="184">
        <f>+I11</f>
        <v>4569.74</v>
      </c>
      <c r="J12" s="176"/>
    </row>
    <row r="13" spans="1:10" x14ac:dyDescent="0.25">
      <c r="C13" s="174"/>
      <c r="D13" s="175"/>
      <c r="E13" s="23"/>
      <c r="F13" s="23"/>
      <c r="G13" s="23"/>
      <c r="H13" s="23"/>
      <c r="I13" s="23"/>
      <c r="J13" s="176"/>
    </row>
    <row r="14" spans="1:10" ht="15.75" thickBot="1" x14ac:dyDescent="0.3">
      <c r="C14" s="174"/>
      <c r="D14" s="175"/>
      <c r="E14" s="23"/>
      <c r="F14" s="23"/>
      <c r="G14" s="23"/>
      <c r="H14" s="23"/>
      <c r="I14" s="23"/>
      <c r="J14" s="176"/>
    </row>
    <row r="15" spans="1:10" ht="15.75" thickBot="1" x14ac:dyDescent="0.3">
      <c r="C15" s="174"/>
      <c r="D15" s="175"/>
      <c r="E15" s="170" t="s">
        <v>133</v>
      </c>
      <c r="F15" s="171"/>
      <c r="G15" s="171"/>
      <c r="H15" s="186">
        <v>566.4</v>
      </c>
      <c r="I15" s="187">
        <f>+I12*H15</f>
        <v>2588300.7359999996</v>
      </c>
      <c r="J15" s="176"/>
    </row>
    <row r="16" spans="1:10" x14ac:dyDescent="0.25">
      <c r="C16" s="174"/>
      <c r="D16" s="175"/>
      <c r="E16" s="23"/>
      <c r="F16" s="23"/>
      <c r="G16" s="23"/>
      <c r="H16" s="23"/>
      <c r="I16" s="23"/>
      <c r="J16" s="176"/>
    </row>
    <row r="17" spans="3:10" x14ac:dyDescent="0.25">
      <c r="C17" s="174"/>
      <c r="D17" s="175"/>
      <c r="E17" s="23"/>
      <c r="F17" s="23"/>
      <c r="G17" s="23"/>
      <c r="H17" s="23"/>
      <c r="I17" s="17" t="s">
        <v>4</v>
      </c>
      <c r="J17" s="176"/>
    </row>
    <row r="18" spans="3:10" x14ac:dyDescent="0.25">
      <c r="C18" s="174"/>
      <c r="D18" s="175"/>
      <c r="E18" s="23"/>
      <c r="F18" s="23"/>
      <c r="G18" s="23"/>
      <c r="H18" s="23"/>
      <c r="I18" s="139" t="s">
        <v>4</v>
      </c>
      <c r="J18" s="176"/>
    </row>
    <row r="19" spans="3:10" x14ac:dyDescent="0.25">
      <c r="C19" s="174"/>
      <c r="D19" s="175" t="s">
        <v>123</v>
      </c>
      <c r="E19" s="23"/>
      <c r="F19" s="23"/>
      <c r="G19" s="23"/>
      <c r="H19" s="23"/>
      <c r="I19" s="23"/>
      <c r="J19" s="176"/>
    </row>
    <row r="20" spans="3:10" x14ac:dyDescent="0.25">
      <c r="C20" s="174"/>
      <c r="D20" s="175" t="s">
        <v>124</v>
      </c>
      <c r="E20" s="23"/>
      <c r="F20" s="23"/>
      <c r="G20" s="23"/>
      <c r="H20" s="23"/>
      <c r="I20" s="23"/>
      <c r="J20" s="176"/>
    </row>
    <row r="21" spans="3:10" ht="15.75" thickBot="1" x14ac:dyDescent="0.3">
      <c r="C21" s="178"/>
      <c r="D21" s="179"/>
      <c r="E21" s="180"/>
      <c r="F21" s="180"/>
      <c r="G21" s="180"/>
      <c r="H21" s="180"/>
      <c r="I21" s="180"/>
      <c r="J21" s="181"/>
    </row>
  </sheetData>
  <mergeCells count="2">
    <mergeCell ref="F12:G12"/>
    <mergeCell ref="E15:G15"/>
  </mergeCells>
  <pageMargins left="0.47" right="0.2" top="1.3385826771653544" bottom="0.74803149606299213" header="0.52" footer="0.31496062992125984"/>
  <pageSetup orientation="landscape" horizontalDpi="4294967294" verticalDpi="0" r:id="rId1"/>
  <headerFooter>
    <oddHeader>&amp;C&amp;"Arial,Negrita"&amp;12 CONDOMINIO RESIDENCIAL VERTICAL BOHEMIA COUNTRY
Conciliacion Bancaria Scotiabank $ 13000215301
Enero  31  de  2018</oddHeader>
    <oddFooter xml:space="preserve">&amp;R&amp;"Arial,Negrita"&amp;8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opLeftCell="A19" workbookViewId="0">
      <selection activeCell="B27" sqref="B27:D28"/>
    </sheetView>
  </sheetViews>
  <sheetFormatPr baseColWidth="10" defaultRowHeight="15" x14ac:dyDescent="0.25"/>
  <cols>
    <col min="1" max="1" width="3" style="4" customWidth="1"/>
    <col min="2" max="2" width="13.5703125" style="4" customWidth="1"/>
    <col min="3" max="3" width="11.5703125" style="153" bestFit="1" customWidth="1"/>
    <col min="4" max="4" width="15.42578125" style="4" customWidth="1"/>
    <col min="5" max="5" width="30.140625" style="4" customWidth="1"/>
    <col min="6" max="6" width="46.5703125" style="4" customWidth="1"/>
    <col min="7" max="7" width="17.42578125" style="4" customWidth="1"/>
    <col min="8" max="8" width="15.85546875" style="4" customWidth="1"/>
    <col min="9" max="9" width="13.28515625" style="4" bestFit="1" customWidth="1"/>
    <col min="10" max="16384" width="11.42578125" style="108"/>
  </cols>
  <sheetData>
    <row r="1" spans="1:9" s="2" customFormat="1" ht="15.75" thickBot="1" x14ac:dyDescent="0.3">
      <c r="A1" s="166"/>
      <c r="B1" s="189" t="s">
        <v>32</v>
      </c>
      <c r="C1" s="190" t="s">
        <v>33</v>
      </c>
      <c r="D1" s="190" t="s">
        <v>34</v>
      </c>
      <c r="E1" s="190" t="s">
        <v>36</v>
      </c>
      <c r="F1" s="190" t="s">
        <v>35</v>
      </c>
      <c r="G1" s="190" t="s">
        <v>37</v>
      </c>
      <c r="H1" s="190" t="s">
        <v>38</v>
      </c>
      <c r="I1" s="191" t="s">
        <v>39</v>
      </c>
    </row>
    <row r="2" spans="1:9" ht="15.75" thickTop="1" x14ac:dyDescent="0.25">
      <c r="A2" s="167"/>
      <c r="B2" s="13" t="s">
        <v>78</v>
      </c>
      <c r="C2" s="135"/>
      <c r="D2" s="14"/>
      <c r="E2" s="14"/>
      <c r="F2" s="14"/>
      <c r="G2" s="106"/>
      <c r="H2" s="106"/>
      <c r="I2" s="133">
        <v>3023761.95</v>
      </c>
    </row>
    <row r="3" spans="1:9" x14ac:dyDescent="0.25">
      <c r="A3" s="167"/>
      <c r="B3" s="13" t="s">
        <v>134</v>
      </c>
      <c r="C3" s="135"/>
      <c r="D3" s="14"/>
      <c r="E3" s="14"/>
      <c r="F3" s="14"/>
      <c r="G3" s="106"/>
      <c r="H3" s="106"/>
      <c r="I3" s="133">
        <v>3023761.95</v>
      </c>
    </row>
    <row r="4" spans="1:9" x14ac:dyDescent="0.25">
      <c r="A4" s="167"/>
      <c r="B4" s="13" t="s">
        <v>135</v>
      </c>
      <c r="C4" s="135"/>
      <c r="D4" s="14"/>
      <c r="E4" s="14"/>
      <c r="F4" s="14"/>
      <c r="G4" s="106"/>
      <c r="H4" s="106"/>
      <c r="I4" s="133">
        <v>3023761.95</v>
      </c>
    </row>
    <row r="5" spans="1:9" x14ac:dyDescent="0.25">
      <c r="A5" s="142"/>
      <c r="B5" s="83" t="s">
        <v>58</v>
      </c>
      <c r="C5" s="143">
        <v>43313</v>
      </c>
      <c r="D5" s="84"/>
      <c r="E5" s="84" t="s">
        <v>136</v>
      </c>
      <c r="F5" s="84" t="s">
        <v>137</v>
      </c>
      <c r="G5" s="112">
        <v>189635</v>
      </c>
      <c r="H5" s="112"/>
      <c r="I5" s="114">
        <v>3213396.95</v>
      </c>
    </row>
    <row r="6" spans="1:9" x14ac:dyDescent="0.25">
      <c r="A6" s="142"/>
      <c r="B6" s="83" t="s">
        <v>58</v>
      </c>
      <c r="C6" s="143">
        <v>43405</v>
      </c>
      <c r="D6" s="84"/>
      <c r="E6" s="84" t="s">
        <v>138</v>
      </c>
      <c r="F6" s="84" t="s">
        <v>139</v>
      </c>
      <c r="G6" s="112">
        <v>287788</v>
      </c>
      <c r="H6" s="112"/>
      <c r="I6" s="114">
        <v>3501184.95</v>
      </c>
    </row>
    <row r="7" spans="1:9" ht="23.25" x14ac:dyDescent="0.25">
      <c r="A7" s="142"/>
      <c r="B7" s="83" t="s">
        <v>61</v>
      </c>
      <c r="C7" s="143">
        <v>43405</v>
      </c>
      <c r="D7" s="84" t="s">
        <v>140</v>
      </c>
      <c r="E7" s="84" t="s">
        <v>66</v>
      </c>
      <c r="F7" s="188" t="s">
        <v>141</v>
      </c>
      <c r="G7" s="112"/>
      <c r="H7" s="112">
        <v>130000</v>
      </c>
      <c r="I7" s="114">
        <v>3371184.95</v>
      </c>
    </row>
    <row r="8" spans="1:9" x14ac:dyDescent="0.25">
      <c r="A8" s="142"/>
      <c r="B8" s="83" t="s">
        <v>61</v>
      </c>
      <c r="C8" s="143" t="s">
        <v>62</v>
      </c>
      <c r="D8" s="84" t="s">
        <v>142</v>
      </c>
      <c r="E8" s="84" t="s">
        <v>143</v>
      </c>
      <c r="F8" s="84" t="s">
        <v>144</v>
      </c>
      <c r="G8" s="112"/>
      <c r="H8" s="112">
        <v>379721.6</v>
      </c>
      <c r="I8" s="114">
        <v>2991463.35</v>
      </c>
    </row>
    <row r="9" spans="1:9" x14ac:dyDescent="0.25">
      <c r="A9" s="142"/>
      <c r="B9" s="83" t="s">
        <v>63</v>
      </c>
      <c r="C9" s="143" t="s">
        <v>62</v>
      </c>
      <c r="D9" s="84"/>
      <c r="E9" s="84"/>
      <c r="F9" s="84" t="s">
        <v>145</v>
      </c>
      <c r="G9" s="112"/>
      <c r="H9" s="112">
        <v>287.5</v>
      </c>
      <c r="I9" s="114">
        <v>2991175.85</v>
      </c>
    </row>
    <row r="10" spans="1:9" x14ac:dyDescent="0.25">
      <c r="A10" s="142"/>
      <c r="B10" s="83" t="s">
        <v>61</v>
      </c>
      <c r="C10" s="143" t="s">
        <v>62</v>
      </c>
      <c r="D10" s="84" t="s">
        <v>146</v>
      </c>
      <c r="E10" s="84" t="s">
        <v>64</v>
      </c>
      <c r="F10" s="84" t="s">
        <v>65</v>
      </c>
      <c r="G10" s="112"/>
      <c r="H10" s="112">
        <v>600000</v>
      </c>
      <c r="I10" s="114">
        <v>2391175.85</v>
      </c>
    </row>
    <row r="11" spans="1:9" x14ac:dyDescent="0.25">
      <c r="A11" s="142"/>
      <c r="B11" s="83" t="s">
        <v>61</v>
      </c>
      <c r="C11" s="143" t="s">
        <v>62</v>
      </c>
      <c r="D11" s="84" t="s">
        <v>147</v>
      </c>
      <c r="E11" s="84" t="s">
        <v>64</v>
      </c>
      <c r="F11" s="84" t="s">
        <v>148</v>
      </c>
      <c r="G11" s="112"/>
      <c r="H11" s="112">
        <v>14475</v>
      </c>
      <c r="I11" s="114">
        <v>2376700.85</v>
      </c>
    </row>
    <row r="12" spans="1:9" x14ac:dyDescent="0.25">
      <c r="A12" s="142"/>
      <c r="B12" s="83" t="s">
        <v>61</v>
      </c>
      <c r="C12" s="143" t="s">
        <v>62</v>
      </c>
      <c r="D12" s="84" t="s">
        <v>149</v>
      </c>
      <c r="E12" s="84" t="s">
        <v>150</v>
      </c>
      <c r="F12" s="84" t="s">
        <v>151</v>
      </c>
      <c r="G12" s="112"/>
      <c r="H12" s="112">
        <v>1050000</v>
      </c>
      <c r="I12" s="114">
        <v>1326700.8500000001</v>
      </c>
    </row>
    <row r="13" spans="1:9" ht="23.25" x14ac:dyDescent="0.25">
      <c r="A13" s="142"/>
      <c r="B13" s="83" t="s">
        <v>61</v>
      </c>
      <c r="C13" s="143" t="s">
        <v>62</v>
      </c>
      <c r="D13" s="84" t="s">
        <v>152</v>
      </c>
      <c r="E13" s="84" t="s">
        <v>66</v>
      </c>
      <c r="F13" s="188" t="s">
        <v>153</v>
      </c>
      <c r="G13" s="112"/>
      <c r="H13" s="112">
        <v>75000</v>
      </c>
      <c r="I13" s="114">
        <v>1251700.8500000001</v>
      </c>
    </row>
    <row r="14" spans="1:9" x14ac:dyDescent="0.25">
      <c r="A14" s="142"/>
      <c r="B14" s="83" t="s">
        <v>61</v>
      </c>
      <c r="C14" s="143" t="s">
        <v>62</v>
      </c>
      <c r="D14" s="84" t="s">
        <v>154</v>
      </c>
      <c r="E14" s="84" t="s">
        <v>74</v>
      </c>
      <c r="F14" s="84" t="s">
        <v>155</v>
      </c>
      <c r="G14" s="112"/>
      <c r="H14" s="112">
        <v>23000</v>
      </c>
      <c r="I14" s="114">
        <v>1228700.8500000001</v>
      </c>
    </row>
    <row r="15" spans="1:9" x14ac:dyDescent="0.25">
      <c r="A15" s="142"/>
      <c r="B15" s="83" t="s">
        <v>59</v>
      </c>
      <c r="C15" s="143" t="s">
        <v>67</v>
      </c>
      <c r="D15" s="84" t="s">
        <v>156</v>
      </c>
      <c r="E15" s="84" t="s">
        <v>157</v>
      </c>
      <c r="F15" s="84" t="s">
        <v>158</v>
      </c>
      <c r="G15" s="112"/>
      <c r="H15" s="112">
        <v>730875</v>
      </c>
      <c r="I15" s="114">
        <v>497825.85</v>
      </c>
    </row>
    <row r="16" spans="1:9" x14ac:dyDescent="0.25">
      <c r="A16" s="142"/>
      <c r="B16" s="83" t="s">
        <v>58</v>
      </c>
      <c r="C16" s="143" t="s">
        <v>159</v>
      </c>
      <c r="D16" s="84"/>
      <c r="E16" s="84" t="s">
        <v>160</v>
      </c>
      <c r="F16" s="84" t="s">
        <v>161</v>
      </c>
      <c r="G16" s="112">
        <v>287788</v>
      </c>
      <c r="H16" s="112"/>
      <c r="I16" s="114">
        <v>785613.85</v>
      </c>
    </row>
    <row r="17" spans="1:9" ht="15.75" thickBot="1" x14ac:dyDescent="0.3">
      <c r="A17" s="142"/>
      <c r="B17" s="83" t="s">
        <v>58</v>
      </c>
      <c r="C17" s="143" t="s">
        <v>69</v>
      </c>
      <c r="D17" s="84"/>
      <c r="E17" s="84" t="s">
        <v>162</v>
      </c>
      <c r="F17" s="84" t="s">
        <v>163</v>
      </c>
      <c r="G17" s="112">
        <v>239765</v>
      </c>
      <c r="H17" s="112"/>
      <c r="I17" s="114">
        <v>1025378.85</v>
      </c>
    </row>
    <row r="18" spans="1:9" ht="15.75" thickBot="1" x14ac:dyDescent="0.3">
      <c r="A18" s="142"/>
      <c r="B18" s="18" t="s">
        <v>164</v>
      </c>
      <c r="C18" s="154"/>
      <c r="D18" s="102"/>
      <c r="E18" s="102"/>
      <c r="F18" s="102"/>
      <c r="G18" s="160">
        <f>ROUND(SUM(G4:G17),5)</f>
        <v>1004976</v>
      </c>
      <c r="H18" s="160">
        <f>ROUND(SUM(H4:H17),5)</f>
        <v>3003359.1</v>
      </c>
      <c r="I18" s="161">
        <f>I17</f>
        <v>1025378.85</v>
      </c>
    </row>
    <row r="19" spans="1:9" x14ac:dyDescent="0.25">
      <c r="B19" s="174"/>
      <c r="C19" s="175"/>
      <c r="D19" s="23"/>
      <c r="E19" s="23"/>
      <c r="F19" s="23"/>
      <c r="G19" s="23"/>
      <c r="H19" s="23"/>
      <c r="I19" s="176"/>
    </row>
    <row r="20" spans="1:9" ht="15.75" thickBot="1" x14ac:dyDescent="0.3">
      <c r="B20" s="174"/>
      <c r="C20" s="175"/>
      <c r="D20" s="23"/>
      <c r="E20" s="23"/>
      <c r="F20" s="23"/>
      <c r="G20" s="23"/>
      <c r="H20" s="23"/>
      <c r="I20" s="176"/>
    </row>
    <row r="21" spans="1:9" ht="15.75" thickBot="1" x14ac:dyDescent="0.3">
      <c r="B21" s="174"/>
      <c r="C21" s="175"/>
      <c r="D21" s="23"/>
      <c r="E21" s="23"/>
      <c r="F21" s="23"/>
      <c r="G21" s="185" t="s">
        <v>120</v>
      </c>
      <c r="H21" s="185" t="s">
        <v>50</v>
      </c>
      <c r="I21" s="176"/>
    </row>
    <row r="22" spans="1:9" ht="15.75" thickBot="1" x14ac:dyDescent="0.3">
      <c r="B22" s="174"/>
      <c r="C22" s="175"/>
      <c r="D22" s="23"/>
      <c r="E22" s="23"/>
      <c r="F22" s="23"/>
      <c r="G22" s="177">
        <v>1025378.85</v>
      </c>
      <c r="H22" s="177">
        <f>+I18</f>
        <v>1025378.85</v>
      </c>
      <c r="I22" s="176"/>
    </row>
    <row r="23" spans="1:9" ht="15.75" thickBot="1" x14ac:dyDescent="0.3">
      <c r="B23" s="174"/>
      <c r="C23" s="175"/>
      <c r="D23" s="23"/>
      <c r="E23" s="170" t="s">
        <v>121</v>
      </c>
      <c r="F23" s="171"/>
      <c r="G23" s="172">
        <f>+G22</f>
        <v>1025378.85</v>
      </c>
      <c r="H23" s="173">
        <f>+H22</f>
        <v>1025378.85</v>
      </c>
      <c r="I23" s="176"/>
    </row>
    <row r="24" spans="1:9" x14ac:dyDescent="0.25">
      <c r="B24" s="174"/>
      <c r="C24" s="175"/>
      <c r="D24" s="23"/>
      <c r="E24" s="23"/>
      <c r="F24" s="23"/>
      <c r="G24" s="23"/>
      <c r="H24" s="23"/>
      <c r="I24" s="176"/>
    </row>
    <row r="25" spans="1:9" x14ac:dyDescent="0.25">
      <c r="B25" s="174"/>
      <c r="C25" s="175"/>
      <c r="D25" s="23"/>
      <c r="E25" s="23"/>
      <c r="F25" s="23"/>
      <c r="G25" s="23"/>
      <c r="H25" s="23"/>
      <c r="I25" s="176"/>
    </row>
    <row r="26" spans="1:9" x14ac:dyDescent="0.25">
      <c r="B26" s="174"/>
      <c r="C26" s="175"/>
      <c r="D26" s="23"/>
      <c r="E26" s="23"/>
      <c r="F26" s="23"/>
      <c r="G26" s="23"/>
      <c r="H26" s="23"/>
      <c r="I26" s="176"/>
    </row>
    <row r="27" spans="1:9" x14ac:dyDescent="0.25">
      <c r="B27" s="174"/>
      <c r="C27" s="175" t="s">
        <v>123</v>
      </c>
      <c r="D27" s="23"/>
      <c r="E27" s="23"/>
      <c r="F27" s="23"/>
      <c r="G27" s="23"/>
      <c r="H27" s="23"/>
      <c r="I27" s="176"/>
    </row>
    <row r="28" spans="1:9" x14ac:dyDescent="0.25">
      <c r="B28" s="174"/>
      <c r="C28" s="175" t="s">
        <v>124</v>
      </c>
      <c r="D28" s="23"/>
      <c r="E28" s="23"/>
      <c r="F28" s="23"/>
      <c r="G28" s="23"/>
      <c r="H28" s="23"/>
      <c r="I28" s="176"/>
    </row>
    <row r="29" spans="1:9" x14ac:dyDescent="0.25">
      <c r="B29" s="174"/>
      <c r="C29" s="175"/>
      <c r="D29" s="23"/>
      <c r="E29" s="23"/>
      <c r="F29" s="23"/>
      <c r="G29" s="23"/>
      <c r="H29" s="23"/>
      <c r="I29" s="176"/>
    </row>
    <row r="30" spans="1:9" x14ac:dyDescent="0.25">
      <c r="B30" s="174"/>
      <c r="C30" s="175"/>
      <c r="D30" s="23"/>
      <c r="E30" s="23"/>
      <c r="F30" s="23"/>
      <c r="G30" s="23"/>
      <c r="H30" s="23"/>
      <c r="I30" s="176"/>
    </row>
    <row r="31" spans="1:9" ht="15.75" thickBot="1" x14ac:dyDescent="0.3">
      <c r="B31" s="178"/>
      <c r="C31" s="179"/>
      <c r="D31" s="180"/>
      <c r="E31" s="180"/>
      <c r="F31" s="180"/>
      <c r="G31" s="180"/>
      <c r="H31" s="180"/>
      <c r="I31" s="181"/>
    </row>
  </sheetData>
  <mergeCells count="1">
    <mergeCell ref="E23:F23"/>
  </mergeCells>
  <pageMargins left="0.27559055118110237" right="0.19685039370078741" top="1.299212598425197" bottom="0.74803149606299213" header="0.6692913385826772" footer="0.31496062992125984"/>
  <pageSetup scale="80" orientation="landscape" horizontalDpi="4294967294" verticalDpi="0" r:id="rId1"/>
  <headerFooter>
    <oddHeader xml:space="preserve">&amp;C&amp;"Arial,Negrita"&amp;12 CONDOMINIO RESIDENCIAL VERTICAL BOHEMIA COUNTRY
Conciliacion  Bancaria Banco Bac San Jose $ 932800428 
Enero  31  de  2018 </oddHeader>
    <oddFooter xml:space="preserve">&amp;R&amp;"Arial,Negrita"&amp;8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topLeftCell="A7" workbookViewId="0">
      <selection activeCell="G24" sqref="G24"/>
    </sheetView>
  </sheetViews>
  <sheetFormatPr baseColWidth="10" defaultRowHeight="15" x14ac:dyDescent="0.25"/>
  <cols>
    <col min="1" max="1" width="3" style="4" customWidth="1"/>
    <col min="2" max="2" width="16.85546875" style="4" customWidth="1"/>
    <col min="3" max="3" width="11.42578125" style="153"/>
    <col min="4" max="4" width="4.7109375" style="4" customWidth="1"/>
    <col min="5" max="5" width="13.7109375" style="4" customWidth="1"/>
    <col min="6" max="6" width="35.42578125" style="4" customWidth="1"/>
    <col min="7" max="7" width="17.85546875" style="4" customWidth="1"/>
    <col min="8" max="8" width="18.85546875" style="4" customWidth="1"/>
    <col min="9" max="9" width="13" style="4" bestFit="1" customWidth="1"/>
    <col min="10" max="16384" width="11.42578125" style="108"/>
  </cols>
  <sheetData>
    <row r="1" spans="1:9" s="2" customFormat="1" ht="15.75" thickBot="1" x14ac:dyDescent="0.3">
      <c r="A1" s="166"/>
      <c r="B1" s="19" t="s">
        <v>32</v>
      </c>
      <c r="C1" s="20" t="s">
        <v>33</v>
      </c>
      <c r="D1" s="20" t="s">
        <v>34</v>
      </c>
      <c r="E1" s="20" t="s">
        <v>36</v>
      </c>
      <c r="F1" s="20" t="s">
        <v>35</v>
      </c>
      <c r="G1" s="20" t="s">
        <v>37</v>
      </c>
      <c r="H1" s="20" t="s">
        <v>38</v>
      </c>
      <c r="I1" s="21" t="s">
        <v>39</v>
      </c>
    </row>
    <row r="2" spans="1:9" x14ac:dyDescent="0.25">
      <c r="A2" s="167"/>
      <c r="B2" s="13" t="s">
        <v>78</v>
      </c>
      <c r="C2" s="135"/>
      <c r="D2" s="14"/>
      <c r="E2" s="14"/>
      <c r="F2" s="14"/>
      <c r="G2" s="106"/>
      <c r="H2" s="106"/>
      <c r="I2" s="133" t="s">
        <v>4</v>
      </c>
    </row>
    <row r="3" spans="1:9" x14ac:dyDescent="0.25">
      <c r="A3" s="167"/>
      <c r="B3" s="13" t="s">
        <v>134</v>
      </c>
      <c r="C3" s="135"/>
      <c r="D3" s="14"/>
      <c r="E3" s="14"/>
      <c r="F3" s="14"/>
      <c r="G3" s="106"/>
      <c r="H3" s="106"/>
      <c r="I3" s="133" t="s">
        <v>4</v>
      </c>
    </row>
    <row r="4" spans="1:9" x14ac:dyDescent="0.25">
      <c r="A4" s="167"/>
      <c r="B4" s="13" t="s">
        <v>167</v>
      </c>
      <c r="C4" s="135"/>
      <c r="D4" s="14"/>
      <c r="E4" s="14"/>
      <c r="F4" s="14"/>
      <c r="G4" s="106"/>
      <c r="H4" s="106"/>
      <c r="I4" s="133">
        <v>6646.79</v>
      </c>
    </row>
    <row r="5" spans="1:9" x14ac:dyDescent="0.25">
      <c r="A5" s="142"/>
      <c r="B5" s="83" t="s">
        <v>58</v>
      </c>
      <c r="C5" s="143">
        <v>43191</v>
      </c>
      <c r="D5" s="84"/>
      <c r="E5" s="84" t="s">
        <v>168</v>
      </c>
      <c r="F5" s="84" t="s">
        <v>169</v>
      </c>
      <c r="G5" s="112">
        <v>326</v>
      </c>
      <c r="H5" s="112"/>
      <c r="I5" s="114">
        <f>+I4+G5-H5</f>
        <v>6972.79</v>
      </c>
    </row>
    <row r="6" spans="1:9" ht="15.75" thickBot="1" x14ac:dyDescent="0.3">
      <c r="A6" s="142"/>
      <c r="B6" s="83" t="s">
        <v>58</v>
      </c>
      <c r="C6" s="143" t="s">
        <v>73</v>
      </c>
      <c r="D6" s="84"/>
      <c r="E6" s="84" t="s">
        <v>168</v>
      </c>
      <c r="F6" s="84" t="s">
        <v>170</v>
      </c>
      <c r="G6" s="112">
        <v>337</v>
      </c>
      <c r="H6" s="112"/>
      <c r="I6" s="114">
        <f>+I5+G6-H6</f>
        <v>7309.79</v>
      </c>
    </row>
    <row r="7" spans="1:9" ht="15.75" thickBot="1" x14ac:dyDescent="0.3">
      <c r="A7" s="142"/>
      <c r="B7" s="18" t="s">
        <v>171</v>
      </c>
      <c r="C7" s="154"/>
      <c r="D7" s="102"/>
      <c r="E7" s="102"/>
      <c r="F7" s="102"/>
      <c r="G7" s="160">
        <f>ROUND(SUM(G4:G6),5)</f>
        <v>663</v>
      </c>
      <c r="H7" s="160">
        <f>ROUND(SUM(H4:H6),5)</f>
        <v>0</v>
      </c>
      <c r="I7" s="161">
        <f>I6</f>
        <v>7309.79</v>
      </c>
    </row>
    <row r="8" spans="1:9" ht="15.75" thickBot="1" x14ac:dyDescent="0.3">
      <c r="B8" s="174"/>
      <c r="C8" s="175"/>
      <c r="D8" s="23"/>
      <c r="E8" s="23"/>
      <c r="F8" s="23"/>
      <c r="G8" s="23"/>
      <c r="H8" s="23"/>
      <c r="I8" s="176"/>
    </row>
    <row r="9" spans="1:9" ht="15.75" thickBot="1" x14ac:dyDescent="0.3">
      <c r="B9" s="174"/>
      <c r="C9" s="175"/>
      <c r="D9" s="23"/>
      <c r="E9" s="23"/>
      <c r="F9" s="23"/>
      <c r="G9" s="185" t="s">
        <v>120</v>
      </c>
      <c r="H9" s="185" t="s">
        <v>50</v>
      </c>
      <c r="I9" s="176"/>
    </row>
    <row r="10" spans="1:9" ht="15.75" thickBot="1" x14ac:dyDescent="0.3">
      <c r="B10" s="174"/>
      <c r="C10" s="175"/>
      <c r="D10" s="23"/>
      <c r="E10" s="23"/>
      <c r="F10" s="23"/>
      <c r="G10" s="182">
        <v>7309.79</v>
      </c>
      <c r="H10" s="182">
        <f>+I7</f>
        <v>7309.79</v>
      </c>
      <c r="I10" s="176"/>
    </row>
    <row r="11" spans="1:9" ht="15.75" thickBot="1" x14ac:dyDescent="0.3">
      <c r="B11" s="174"/>
      <c r="C11" s="175"/>
      <c r="D11" s="23"/>
      <c r="E11" s="170" t="s">
        <v>121</v>
      </c>
      <c r="F11" s="171"/>
      <c r="G11" s="183">
        <f>+G10</f>
        <v>7309.79</v>
      </c>
      <c r="H11" s="184">
        <f>+H10</f>
        <v>7309.79</v>
      </c>
      <c r="I11" s="176"/>
    </row>
    <row r="12" spans="1:9" x14ac:dyDescent="0.25">
      <c r="B12" s="174"/>
      <c r="C12" s="175"/>
      <c r="D12" s="23"/>
      <c r="E12" s="23"/>
      <c r="F12" s="23"/>
      <c r="G12" s="23"/>
      <c r="H12" s="23"/>
      <c r="I12" s="176"/>
    </row>
    <row r="13" spans="1:9" ht="15.75" thickBot="1" x14ac:dyDescent="0.3">
      <c r="B13" s="174"/>
      <c r="C13" s="175"/>
      <c r="D13" s="23"/>
      <c r="E13" s="23"/>
      <c r="F13" s="23"/>
      <c r="G13" s="23"/>
      <c r="H13" s="23"/>
      <c r="I13" s="176"/>
    </row>
    <row r="14" spans="1:9" ht="15.75" thickBot="1" x14ac:dyDescent="0.3">
      <c r="B14" s="174"/>
      <c r="C14" s="175"/>
      <c r="D14" s="170" t="s">
        <v>133</v>
      </c>
      <c r="E14" s="171"/>
      <c r="F14" s="171"/>
      <c r="G14" s="186">
        <v>566.4</v>
      </c>
      <c r="H14" s="187">
        <f>+H11*G14</f>
        <v>4140265.0559999999</v>
      </c>
      <c r="I14" s="176"/>
    </row>
    <row r="15" spans="1:9" x14ac:dyDescent="0.25">
      <c r="B15" s="174"/>
      <c r="C15" s="175"/>
      <c r="D15" s="23"/>
      <c r="E15" s="23"/>
      <c r="F15" s="23"/>
      <c r="G15" s="23"/>
      <c r="H15" s="23"/>
      <c r="I15" s="176"/>
    </row>
    <row r="16" spans="1:9" x14ac:dyDescent="0.25">
      <c r="B16" s="174"/>
      <c r="C16" s="175"/>
      <c r="D16" s="23"/>
      <c r="E16" s="23"/>
      <c r="F16" s="23"/>
      <c r="G16" s="23"/>
      <c r="H16" s="23" t="s">
        <v>4</v>
      </c>
      <c r="I16" s="176"/>
    </row>
    <row r="17" spans="2:9" x14ac:dyDescent="0.25">
      <c r="B17" s="174"/>
      <c r="C17" s="175" t="s">
        <v>123</v>
      </c>
      <c r="D17" s="23"/>
      <c r="E17" s="23"/>
      <c r="F17" s="23"/>
      <c r="G17" s="23"/>
      <c r="H17" s="177" t="s">
        <v>4</v>
      </c>
      <c r="I17" s="176"/>
    </row>
    <row r="18" spans="2:9" x14ac:dyDescent="0.25">
      <c r="B18" s="174"/>
      <c r="C18" s="175" t="s">
        <v>124</v>
      </c>
      <c r="D18" s="23"/>
      <c r="E18" s="23"/>
      <c r="F18" s="23"/>
      <c r="G18" s="23"/>
      <c r="H18" s="23" t="s">
        <v>4</v>
      </c>
      <c r="I18" s="176"/>
    </row>
    <row r="19" spans="2:9" ht="15.75" thickBot="1" x14ac:dyDescent="0.3">
      <c r="B19" s="178"/>
      <c r="C19" s="179"/>
      <c r="D19" s="180"/>
      <c r="E19" s="180"/>
      <c r="F19" s="180"/>
      <c r="G19" s="180"/>
      <c r="H19" s="180"/>
      <c r="I19" s="181"/>
    </row>
  </sheetData>
  <mergeCells count="2">
    <mergeCell ref="E11:F11"/>
    <mergeCell ref="D14:F14"/>
  </mergeCells>
  <pageMargins left="0.21" right="0.2" top="1.49" bottom="0.74803149606299213" header="0.67" footer="0.31496062992125984"/>
  <pageSetup orientation="landscape" horizontalDpi="4294967294" verticalDpi="0" r:id="rId1"/>
  <headerFooter>
    <oddHeader>&amp;C&amp;"Arial,Negrita"&amp;12 CONDOMINIO RESIDENCIAL VERTICAL BOHEMIA COUNTRY
Conciliacion Banco Bac San Jose $ 932800410
Enero  31  de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10</vt:i4>
      </vt:variant>
    </vt:vector>
  </HeadingPairs>
  <TitlesOfParts>
    <vt:vector size="19" baseType="lpstr">
      <vt:lpstr>Resumen</vt:lpstr>
      <vt:lpstr>INFORMECONDOMINO</vt:lpstr>
      <vt:lpstr>CXC</vt:lpstr>
      <vt:lpstr>Estado Resultados</vt:lpstr>
      <vt:lpstr>Balance</vt:lpstr>
      <vt:lpstr>ConScotia¢</vt:lpstr>
      <vt:lpstr>Cons Scotia$</vt:lpstr>
      <vt:lpstr>ConsBac¢</vt:lpstr>
      <vt:lpstr>ConsBac$</vt:lpstr>
      <vt:lpstr>CXC!Área_de_impresión</vt:lpstr>
      <vt:lpstr>INFORMECONDOMINO!Área_de_impresión</vt:lpstr>
      <vt:lpstr>Balance!Títulos_a_imprimir</vt:lpstr>
      <vt:lpstr>'Cons Scotia$'!Títulos_a_imprimir</vt:lpstr>
      <vt:lpstr>'ConsBac$'!Títulos_a_imprimir</vt:lpstr>
      <vt:lpstr>'ConsBac¢'!Títulos_a_imprimir</vt:lpstr>
      <vt:lpstr>'ConScotia¢'!Títulos_a_imprimir</vt:lpstr>
      <vt:lpstr>CXC!Títulos_a_imprimir</vt:lpstr>
      <vt:lpstr>'Estado Resultados'!Títulos_a_imprimir</vt:lpstr>
      <vt:lpstr>INFORMECONDOMINO!Títulos_a_imprimir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2018-02-24T20:24:33Z</dcterms:modified>
</cp:coreProperties>
</file>